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sfsgucfo-ip02.vip.cbr.ru\EU\monpr742\МОНИТОРИНГ ПРЕДПРИЯТИЙ_архив\МОНИТОР_М\ПИСЬМА Рассылки(новичкам тоже)\Рассылка_2025.09.30\Шаблоны анкет\"/>
    </mc:Choice>
  </mc:AlternateContent>
  <workbookProtection lockStructure="1"/>
  <bookViews>
    <workbookView xWindow="0" yWindow="0" windowWidth="28800" windowHeight="12300" firstSheet="5" activeTab="5"/>
  </bookViews>
  <sheets>
    <sheet name="поясн_услуги" sheetId="7" state="hidden" r:id="rId1"/>
    <sheet name="поясн_торговля" sheetId="6" state="hidden" r:id="rId2"/>
    <sheet name="поясн_строительство" sheetId="5" state="hidden" r:id="rId3"/>
    <sheet name="поясн_производство" sheetId="4" state="hidden" r:id="rId4"/>
    <sheet name="контроль" sheetId="3" state="hidden" r:id="rId5"/>
    <sheet name="Производство" sheetId="1" r:id="rId6"/>
  </sheets>
  <definedNames>
    <definedName name="Contacts">Производство!$C$77</definedName>
    <definedName name="m1_Digital">Производство!$Q$51</definedName>
    <definedName name="m10_1Answ1">Производство!$BU$65</definedName>
    <definedName name="m10_1Answ2">Производство!$BU$66</definedName>
    <definedName name="m10_1Answ3">Производство!$BU$67</definedName>
    <definedName name="m10_1Answ4">Производство!$BU$68</definedName>
    <definedName name="m10_1Answ5">Производство!$BU$69</definedName>
    <definedName name="m10_1AnswCH">контроль!$B$92:$B$93</definedName>
    <definedName name="m10Answ1">Производство!$BI$65</definedName>
    <definedName name="m10Answ2">Производство!$BJ$66</definedName>
    <definedName name="m10Answ3">Производство!$BK$67</definedName>
    <definedName name="m10Answ4">Производство!$BJ$68</definedName>
    <definedName name="m10AnswCH">контроль!$B$89:$B$90</definedName>
    <definedName name="m2Answ1">Производство!$Q$56</definedName>
    <definedName name="m2Answ2">Производство!$R$57</definedName>
    <definedName name="m2Answ3">Производство!$S$58</definedName>
    <definedName name="m2Answ4">Производство!$T$59</definedName>
    <definedName name="m2AnswCH">контроль!$B$65:$B$66</definedName>
    <definedName name="m3Answ1">Производство!$Q$64</definedName>
    <definedName name="m3Answ2">Производство!$R$65</definedName>
    <definedName name="m3Answ3">Производство!$S$66</definedName>
    <definedName name="m3AnswCH">контроль!$B$68:$B$69</definedName>
    <definedName name="m4_1Answ1">Производство!$AU$51</definedName>
    <definedName name="m4_2Answ1">Производство!$AV$52</definedName>
    <definedName name="m4_3Answ1">Производство!$AU$53</definedName>
    <definedName name="m4_4Answ1">Производство!$AV$54</definedName>
    <definedName name="m4_5Answ1">Производство!$AU$55</definedName>
    <definedName name="m4_6Answ1">Производство!$AV$56</definedName>
    <definedName name="m4_7Answ1">Производство!$AU$57</definedName>
    <definedName name="m4AnswCH">контроль!$B$72:$B$73</definedName>
    <definedName name="m5Answ1">Производство!$BR$51</definedName>
    <definedName name="m5Answ2">Производство!$BS$52</definedName>
    <definedName name="m5Answ3">Производство!$BT$53</definedName>
    <definedName name="m5Answ4">Производство!$BU$54</definedName>
    <definedName name="m5AnswCH">контроль!$B$80:$B$81</definedName>
    <definedName name="m6Answ1">Производство!$BS$58</definedName>
    <definedName name="m6Answ2">Производство!$BT$59</definedName>
    <definedName name="m6Answ3">Производство!$BU$60</definedName>
    <definedName name="m6AnswCH">контроль!$B$84:$B$85</definedName>
    <definedName name="m7_Digital1">Производство!$BN$72</definedName>
    <definedName name="m7_Digital2">Производство!$BN$74</definedName>
    <definedName name="m9_10Answ1">Производство!$AU$71</definedName>
    <definedName name="m9_1Answ1">Производство!$AV$62</definedName>
    <definedName name="m9_2Answ1">Производство!$AU$63</definedName>
    <definedName name="m9_3Answ1">Производство!$AV$64</definedName>
    <definedName name="m9_4Answ1">Производство!$AU$65</definedName>
    <definedName name="m9_5Answ1">Производство!$AV$66</definedName>
    <definedName name="m9_6Answ1">Производство!$AU$67</definedName>
    <definedName name="m9_7Answ1">Производство!$AV$68</definedName>
    <definedName name="m9_8Answ1">Производство!$AU$69</definedName>
    <definedName name="m9_9Answ1">Производство!$AV$70</definedName>
    <definedName name="m9AnswCH">контроль!$B$75:$B$76</definedName>
    <definedName name="m9AnswCH_1">контроль!$B$76</definedName>
    <definedName name="m9AnswCH10">контроль!$B$77:$B$78</definedName>
    <definedName name="m9AnswCH10_1">контроль!$B$78</definedName>
    <definedName name="q10Answ1">Производство!$AN$22</definedName>
    <definedName name="q10Answ2">Производство!$AO$23</definedName>
    <definedName name="q10Answ3">Производство!$AP$24</definedName>
    <definedName name="q10AnswCH">контроль!$B$32:$B$33</definedName>
    <definedName name="q11_1Answ1">Производство!$AR$31</definedName>
    <definedName name="q11_1Answ2">Производство!$AS$32</definedName>
    <definedName name="q11_1Answ3">Производство!$AT$33</definedName>
    <definedName name="q11_1AnswCH">контроль!$B$40:$B$41</definedName>
    <definedName name="q11Answ1">Производство!$AK$31</definedName>
    <definedName name="q11Answ2">Производство!$AL$32</definedName>
    <definedName name="q11Answ3">Производство!$AM$33</definedName>
    <definedName name="q11AnswCH">контроль!$B$37:$B$38</definedName>
    <definedName name="q12_1Answ1">Производство!$AV$35</definedName>
    <definedName name="q12_1Answ10">Производство!$AV$44</definedName>
    <definedName name="q12_1Answ11">Производство!$AV$45</definedName>
    <definedName name="q12_1Answ2">Производство!$AV$36</definedName>
    <definedName name="q12_1Answ3">Производство!$AV$37</definedName>
    <definedName name="q12_1Answ4">Производство!$AV$38</definedName>
    <definedName name="q12_1Answ5">Производство!$AV$39</definedName>
    <definedName name="q12_1Answ6">Производство!$AV$40</definedName>
    <definedName name="q12_1Answ7">Производство!$AV$41</definedName>
    <definedName name="q12_1Answ8">Производство!$AV$42</definedName>
    <definedName name="q12_1Answ9">Производство!$AV$43</definedName>
    <definedName name="q12_1AnswCH">контроль!$B$47:$B$48</definedName>
    <definedName name="q12Answ1">Производство!$AK$38</definedName>
    <definedName name="q12Answ2">Производство!$AL$39</definedName>
    <definedName name="q12Answ3">Производство!$AM$40</definedName>
    <definedName name="q12AnswCH">контроль!$B$44:$B$45</definedName>
    <definedName name="q13_1Answ1">Производство!$BV$13</definedName>
    <definedName name="q13_2Answ1">Производство!$BV$14</definedName>
    <definedName name="q13_3Answ1">Производство!$BV$15</definedName>
    <definedName name="q13_4Answ1">Производство!$BV$16</definedName>
    <definedName name="q13_5Answ1">Производство!$BV$17</definedName>
    <definedName name="q13_6Answ1">Производство!$BV$18</definedName>
    <definedName name="q13_7Answ1">Производство!$BV$19</definedName>
    <definedName name="q13_8Answ1">Производство!$BV$20</definedName>
    <definedName name="q13_9Answ1">Производство!$BV$21</definedName>
    <definedName name="q13AnswCH">контроль!$B$50:$B$51</definedName>
    <definedName name="q14Answ1">Производство!$BD$26</definedName>
    <definedName name="q14Answ2">Производство!$BJ$26</definedName>
    <definedName name="q14Answ3">Производство!$BP$26</definedName>
    <definedName name="q14Answ4">Производство!$BV$26</definedName>
    <definedName name="q14AnswCH">контроль!$B$53:$B$54</definedName>
    <definedName name="q15_1Answ1">Производство!$BQ$31</definedName>
    <definedName name="q15_1Answ2">Производство!$BP$32</definedName>
    <definedName name="q15_1Answ3">Производство!$BQ$33</definedName>
    <definedName name="q15_1Answ4">Производство!$BP$34</definedName>
    <definedName name="q15_1Answ5">Производство!$BQ$35</definedName>
    <definedName name="q15_1Answ6">Производство!$BP$36</definedName>
    <definedName name="q15_1Answ7">Производство!$BQ$37</definedName>
    <definedName name="q15_1Answ8">Производство!$BP$38</definedName>
    <definedName name="q15_1Answ9">Производство!$BQ$39</definedName>
    <definedName name="q15_1AnswCH">контроль!$B$61:$B$62</definedName>
    <definedName name="q15Answ1">Производство!$BI$31</definedName>
    <definedName name="q15Answ2">Производство!$BH$32</definedName>
    <definedName name="q15Answ3">Производство!$BI$33</definedName>
    <definedName name="q15Answ4">Производство!$BH$34</definedName>
    <definedName name="q15Answ5">Производство!$BI$35</definedName>
    <definedName name="q15Answ6">Производство!$BH$36</definedName>
    <definedName name="q15Answ7">Производство!$BI$37</definedName>
    <definedName name="q15Answ8">Производство!$BH$38</definedName>
    <definedName name="q15Answ9">Производство!$BI$39</definedName>
    <definedName name="q15AnswCH">контроль!$B$58:$B$59</definedName>
    <definedName name="q1Answ1">Производство!$Q$13</definedName>
    <definedName name="q1Answ2">Производство!$R$14</definedName>
    <definedName name="q1Answ3">Производство!$S$15</definedName>
    <definedName name="q1Answ4">Производство!$T$16</definedName>
    <definedName name="q1AnswCH">контроль!$B$4:$B$5</definedName>
    <definedName name="q2Answ1">Производство!$Q$19</definedName>
    <definedName name="q2Answ2">Производство!$R$20</definedName>
    <definedName name="q2Answ3">Производство!$S$21</definedName>
    <definedName name="q2AnswCH">контроль!$B$7:$B$8</definedName>
    <definedName name="q3Answ1">Производство!$Q$23</definedName>
    <definedName name="q3Answ2">Производство!$R$24</definedName>
    <definedName name="q3Answ3">Производство!$S$25</definedName>
    <definedName name="q3Answ4">Производство!$T$26</definedName>
    <definedName name="q3AnswCH">контроль!$B$10:$B$11</definedName>
    <definedName name="q4Answ1">Производство!$Q$28</definedName>
    <definedName name="q4Answ2">Производство!$R$29</definedName>
    <definedName name="q4Answ3">Производство!$S$30</definedName>
    <definedName name="q4Answ4">Производство!$T$31</definedName>
    <definedName name="q4AnswCH">контроль!$B$13:$B$14</definedName>
    <definedName name="q5Answ1">Производство!$Q$33</definedName>
    <definedName name="q5Answ2">Производство!$R$34</definedName>
    <definedName name="q5Answ3">Производство!$S$35</definedName>
    <definedName name="q5AnswCH">контроль!$B$16:$B$17</definedName>
    <definedName name="q6Answ1">Производство!$Q$37</definedName>
    <definedName name="q6Answ2">Производство!$R$38</definedName>
    <definedName name="q6Answ3">Производство!$S$39</definedName>
    <definedName name="q6AnswCH">контроль!$B$19:$B$20</definedName>
    <definedName name="q7Answ1">Производство!$Q$42</definedName>
    <definedName name="q7Answ2">Производство!$R$43</definedName>
    <definedName name="q7Answ3">Производство!$S$44</definedName>
    <definedName name="q7Answ4">Производство!$T$45</definedName>
    <definedName name="q7AnswCH">контроль!$B$23:$B$24</definedName>
    <definedName name="q8Answ1">Производство!$AN$12</definedName>
    <definedName name="q8Answ2">Производство!$AO$13</definedName>
    <definedName name="q8Answ3">Производство!$AP$14</definedName>
    <definedName name="q8AnswCH">контроль!$B$26:$B$27</definedName>
    <definedName name="q9Answ1">Производство!$AO$16</definedName>
    <definedName name="q9Answ2">Производство!$AP$17</definedName>
    <definedName name="q9Answ3">Производство!$AQ$18</definedName>
    <definedName name="q9Answ4">Производство!$AR$19</definedName>
    <definedName name="q9AnswCH">контроль!$B$29:$B$30</definedName>
    <definedName name="QComment_Text">Производство!$AY$41</definedName>
    <definedName name="qkAnsw1">Производство!$C$4</definedName>
    <definedName name="qkAnsw2">Производство!$F$4</definedName>
    <definedName name="qkAnsw3">Производство!$I$4</definedName>
    <definedName name="qkAnsw4">Производство!$L$4</definedName>
    <definedName name="qkAnswCH">контроль!$B$1:$B$2</definedName>
    <definedName name="txt_q_11">контроль!$E$37</definedName>
    <definedName name="txt_q_11_1">контроль!$E$40</definedName>
    <definedName name="txt_q_12">контроль!$E$44</definedName>
    <definedName name="txt_q_13">контроль!$E$50</definedName>
    <definedName name="txt_q_13_1">контроль!$E$51</definedName>
    <definedName name="txt_q_13_3">контроль!$E$52</definedName>
    <definedName name="txt_q_13_4">контроль!$E$53</definedName>
    <definedName name="txt_q_3">контроль!$E$11</definedName>
    <definedName name="txt_q_4">контроль!$E$14</definedName>
    <definedName name="txt_q_5">контроль!$E$17</definedName>
    <definedName name="txt_q_6">контроль!$E$20</definedName>
    <definedName name="txt_q_8">контроль!$E$27</definedName>
    <definedName name="TypeAnk">контроль!$M$1</definedName>
    <definedName name="TypeAnks">контроль!$M$5:$M$8</definedName>
    <definedName name="ВернутьДо">Производство!$BB$1</definedName>
    <definedName name="кварталОтчетный">контроль!$E$2</definedName>
    <definedName name="кварталСледующий">контроль!$E$3</definedName>
    <definedName name="КодПредприятия">Производство!$BE$7</definedName>
    <definedName name="лист_пояснение_адр">контроль!$E$5</definedName>
    <definedName name="_xlnm.Print_Area" localSheetId="5">Производство!$B$1:$BY$105</definedName>
    <definedName name="ОКВЭД2">Производство!$BE$5</definedName>
    <definedName name="ОтчётныйПериод">Производство!$AE$7</definedName>
    <definedName name="пояснение">INDIRECT(лист_пояснение_адр)</definedName>
    <definedName name="пояснение_ВЭД_1">контроль!$E$6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8" i="3" l="1"/>
  <c r="B76" i="3"/>
  <c r="E3" i="3" l="1"/>
  <c r="AZ49" i="1" s="1"/>
  <c r="E2" i="3"/>
  <c r="C51" i="1" s="1"/>
  <c r="E1" i="3"/>
  <c r="AZ62" i="1" l="1"/>
  <c r="E5" i="3"/>
  <c r="E6" i="3" l="1"/>
  <c r="C76" i="1" s="1"/>
  <c r="E53" i="3"/>
  <c r="AZ16" i="1" s="1"/>
  <c r="E52" i="3"/>
  <c r="AZ15" i="1" s="1"/>
  <c r="E51" i="3"/>
  <c r="AZ13" i="1" s="1"/>
  <c r="E50" i="3"/>
  <c r="AY12" i="1" s="1"/>
  <c r="E44" i="3"/>
  <c r="AA36" i="1" s="1"/>
  <c r="E40" i="3"/>
  <c r="AO29" i="1" s="1"/>
  <c r="C36" i="1"/>
  <c r="E37" i="3"/>
  <c r="AG29" i="1" s="1"/>
  <c r="Z35" i="1"/>
  <c r="AY11" i="1"/>
  <c r="AY23" i="1"/>
  <c r="Z20" i="1"/>
  <c r="C40" i="1"/>
  <c r="AY28" i="1"/>
  <c r="Z28" i="1"/>
  <c r="E27" i="3"/>
  <c r="AI11" i="1" s="1"/>
  <c r="Z11" i="1"/>
  <c r="Z15" i="1"/>
  <c r="E20" i="3"/>
  <c r="I36" i="1" s="1"/>
  <c r="C32" i="1"/>
  <c r="E17" i="3"/>
  <c r="I32" i="1" s="1"/>
  <c r="C27" i="1"/>
  <c r="E14" i="3"/>
  <c r="L27" i="1" l="1"/>
  <c r="E11" i="3" l="1"/>
  <c r="M22" i="1" s="1"/>
  <c r="B93" i="3" l="1"/>
  <c r="B90" i="3"/>
  <c r="BN30" i="1" l="1"/>
  <c r="BF30" i="1"/>
  <c r="B62" i="3" l="1"/>
  <c r="B59" i="3"/>
  <c r="A61" i="3"/>
  <c r="A58" i="3"/>
  <c r="BB72" i="1" l="1"/>
  <c r="BB74" i="1"/>
  <c r="Z61" i="1"/>
  <c r="B54" i="3" l="1"/>
  <c r="B85" i="3" l="1"/>
  <c r="B81" i="3" l="1"/>
  <c r="B69" i="3"/>
  <c r="B66" i="3"/>
  <c r="B51" i="3" l="1"/>
  <c r="B48" i="3"/>
  <c r="B45" i="3"/>
  <c r="B41" i="3"/>
  <c r="B38" i="3"/>
  <c r="B33" i="3"/>
  <c r="B30" i="3"/>
  <c r="B27" i="3"/>
  <c r="B24" i="3"/>
  <c r="B20" i="3"/>
  <c r="B17" i="3"/>
  <c r="B14" i="3"/>
  <c r="B11" i="3"/>
  <c r="B8" i="3"/>
  <c r="B5" i="3"/>
  <c r="B2" i="3"/>
  <c r="AZ56" i="1" l="1"/>
  <c r="Z50" i="1"/>
  <c r="C55" i="1" l="1"/>
  <c r="C63" i="1"/>
</calcChain>
</file>

<file path=xl/sharedStrings.xml><?xml version="1.0" encoding="utf-8"?>
<sst xmlns="http://schemas.openxmlformats.org/spreadsheetml/2006/main" count="438" uniqueCount="298">
  <si>
    <t>Конфиденциальность информации, содержащейся в анкете, обеспечивается  Банком России. Это означает, что использование данных анкеты для других целей, кроме аналитических, и передача данных анкеты сторонним организациям строго запрещены.</t>
  </si>
  <si>
    <r>
      <t xml:space="preserve">1. В правом верхнем углу анкеты проставьте </t>
    </r>
    <r>
      <rPr>
        <b/>
        <sz val="12"/>
        <rFont val="Arial"/>
        <family val="2"/>
        <charset val="204"/>
      </rPr>
      <t>код предприятия в системе мониторинга</t>
    </r>
    <r>
      <rPr>
        <sz val="12"/>
        <rFont val="Arial"/>
        <family val="2"/>
        <charset val="204"/>
      </rPr>
      <t xml:space="preserve">, который Вам сообщили в подразделении Банка России и </t>
    </r>
    <r>
      <rPr>
        <b/>
        <sz val="12"/>
        <rFont val="Arial"/>
        <family val="2"/>
        <charset val="204"/>
      </rPr>
      <t>код ОКВЭД2</t>
    </r>
    <r>
      <rPr>
        <sz val="12"/>
        <rFont val="Arial"/>
        <family val="2"/>
        <charset val="204"/>
      </rPr>
      <t xml:space="preserve"> по основному виду деятельности Вашего предприятия.</t>
    </r>
  </si>
  <si>
    <t>нехватка персонала</t>
  </si>
  <si>
    <t>влияние налогового законодательства в области инвестиций</t>
  </si>
  <si>
    <t>нормальная обеспеченность</t>
  </si>
  <si>
    <t>избыток персонала</t>
  </si>
  <si>
    <t>уменьшится</t>
  </si>
  <si>
    <t>неопределенность экономической ситуации в стране</t>
  </si>
  <si>
    <t xml:space="preserve">не изменится </t>
  </si>
  <si>
    <r>
      <rPr>
        <b/>
        <sz val="10"/>
        <rFont val="Arial"/>
        <family val="2"/>
        <charset val="204"/>
      </rPr>
      <t>III</t>
    </r>
    <r>
      <rPr>
        <sz val="10"/>
        <rFont val="Arial"/>
        <family val="2"/>
        <charset val="204"/>
      </rPr>
      <t xml:space="preserve">. Как Вы оцениваете </t>
    </r>
    <r>
      <rPr>
        <b/>
        <sz val="10"/>
        <rFont val="Arial"/>
        <family val="2"/>
        <charset val="204"/>
      </rPr>
      <t xml:space="preserve">обеспеченность Вашего </t>
    </r>
  </si>
  <si>
    <t>увеличится</t>
  </si>
  <si>
    <t>отсутствовала</t>
  </si>
  <si>
    <t>сложный механизм получения кредитов на инвестиционные цели</t>
  </si>
  <si>
    <t xml:space="preserve">снизилась </t>
  </si>
  <si>
    <t>не изменилась</t>
  </si>
  <si>
    <t>затрудняюсь ответить</t>
  </si>
  <si>
    <t>недостаток квалифицированной рабочей силы</t>
  </si>
  <si>
    <t>возросла</t>
  </si>
  <si>
    <t>снизится</t>
  </si>
  <si>
    <t>не изменится</t>
  </si>
  <si>
    <t>недостаток собственных средств для финансирования инвестиций</t>
  </si>
  <si>
    <r>
      <rPr>
        <b/>
        <sz val="10"/>
        <rFont val="Arial"/>
        <family val="2"/>
        <charset val="204"/>
      </rPr>
      <t>II</t>
    </r>
    <r>
      <rPr>
        <sz val="10"/>
        <rFont val="Arial"/>
        <family val="2"/>
        <charset val="204"/>
      </rPr>
      <t xml:space="preserve">. Как изменилась </t>
    </r>
    <r>
      <rPr>
        <b/>
        <sz val="10"/>
        <rFont val="Arial"/>
        <family val="2"/>
        <charset val="204"/>
      </rPr>
      <t>инвестиционная активность</t>
    </r>
    <r>
      <rPr>
        <sz val="10"/>
        <rFont val="Arial"/>
        <family val="2"/>
        <charset val="204"/>
      </rPr>
      <t xml:space="preserve"> Вашего</t>
    </r>
  </si>
  <si>
    <t>возрастет</t>
  </si>
  <si>
    <t>недостаточный спрос на продукцию предприятия</t>
  </si>
  <si>
    <t>%</t>
  </si>
  <si>
    <r>
      <rPr>
        <b/>
        <sz val="10"/>
        <rFont val="Arial"/>
        <family val="2"/>
        <charset val="204"/>
      </rPr>
      <t>мощностей</t>
    </r>
    <r>
      <rPr>
        <sz val="10"/>
        <rFont val="Arial"/>
        <family val="2"/>
        <charset val="204"/>
      </rPr>
      <t xml:space="preserve"> на Вашем предприятии составил </t>
    </r>
  </si>
  <si>
    <r>
      <t xml:space="preserve">IV. </t>
    </r>
    <r>
      <rPr>
        <sz val="10"/>
        <rFont val="Arial"/>
        <family val="2"/>
        <charset val="204"/>
      </rPr>
      <t xml:space="preserve">Какие </t>
    </r>
    <r>
      <rPr>
        <b/>
        <sz val="10"/>
        <rFont val="Arial"/>
        <family val="2"/>
        <charset val="204"/>
      </rPr>
      <t>факторы ограничивали инвестиционную активность</t>
    </r>
  </si>
  <si>
    <r>
      <rPr>
        <b/>
        <sz val="10"/>
        <rFont val="Arial"/>
        <family val="2"/>
        <charset val="204"/>
      </rPr>
      <t>I</t>
    </r>
    <r>
      <rPr>
        <sz val="10"/>
        <rFont val="Arial"/>
        <family val="2"/>
        <charset val="204"/>
      </rPr>
      <t xml:space="preserve">. Уровень </t>
    </r>
    <r>
      <rPr>
        <b/>
        <sz val="10"/>
        <rFont val="Arial"/>
        <family val="2"/>
        <charset val="204"/>
      </rPr>
      <t xml:space="preserve">использования производственных </t>
    </r>
  </si>
  <si>
    <t xml:space="preserve">МОБИЛЬНЫЙ БЛОК  </t>
  </si>
  <si>
    <t xml:space="preserve">другие причины </t>
  </si>
  <si>
    <t>государственное регулирование</t>
  </si>
  <si>
    <t>уменьшились</t>
  </si>
  <si>
    <t>изменения валютного курса рубля</t>
  </si>
  <si>
    <t>негативно</t>
  </si>
  <si>
    <t>не изменились</t>
  </si>
  <si>
    <t>политика головной компании</t>
  </si>
  <si>
    <t>не повлияло</t>
  </si>
  <si>
    <t>увеличились</t>
  </si>
  <si>
    <t>позитивно</t>
  </si>
  <si>
    <r>
      <t xml:space="preserve">5.Как изменились </t>
    </r>
    <r>
      <rPr>
        <b/>
        <sz val="10"/>
        <rFont val="Arial"/>
        <family val="2"/>
        <charset val="204"/>
      </rPr>
      <t>цены на готовую продукцию</t>
    </r>
  </si>
  <si>
    <t>изменение цен на аналогичную продукцию на рынке</t>
  </si>
  <si>
    <t xml:space="preserve">   хозяйственную деятельность Вашего предприятия</t>
  </si>
  <si>
    <t>изменение спроса на продукцию</t>
  </si>
  <si>
    <r>
      <t xml:space="preserve">10.Как повлияло изменение </t>
    </r>
    <r>
      <rPr>
        <b/>
        <sz val="10"/>
        <rFont val="Arial"/>
        <family val="2"/>
        <charset val="204"/>
      </rPr>
      <t>валютного курса рубл</t>
    </r>
    <r>
      <rPr>
        <sz val="10"/>
        <rFont val="Arial"/>
        <family val="2"/>
        <charset val="204"/>
      </rPr>
      <t xml:space="preserve">я на </t>
    </r>
  </si>
  <si>
    <t>отсутствуют</t>
  </si>
  <si>
    <t>недостаточный</t>
  </si>
  <si>
    <t>изменение стоимости ГСМ</t>
  </si>
  <si>
    <t>за кредитом не обращались</t>
  </si>
  <si>
    <t>достаточный</t>
  </si>
  <si>
    <t>изменение цен на сырье, комплектующие и материалы (без ГСМ)</t>
  </si>
  <si>
    <t>ухудшились</t>
  </si>
  <si>
    <t>избыточный</t>
  </si>
  <si>
    <r>
      <t>4.Как Вы оцениваете</t>
    </r>
    <r>
      <rPr>
        <b/>
        <sz val="10"/>
        <rFont val="Arial"/>
        <family val="2"/>
        <charset val="204"/>
      </rPr>
      <t xml:space="preserve"> уровень запасов готовой продукции</t>
    </r>
  </si>
  <si>
    <t>улучшились</t>
  </si>
  <si>
    <r>
      <t xml:space="preserve">13. Отметьте, пожалуйста, </t>
    </r>
    <r>
      <rPr>
        <b/>
        <sz val="10"/>
        <rFont val="Arial"/>
        <family val="2"/>
        <charset val="204"/>
      </rPr>
      <t xml:space="preserve">причины ожидаемого изменения цен </t>
    </r>
  </si>
  <si>
    <r>
      <t xml:space="preserve">9.Как по Вашему мнению изменились </t>
    </r>
    <r>
      <rPr>
        <b/>
        <sz val="10"/>
        <rFont val="Arial"/>
        <family val="2"/>
        <charset val="204"/>
      </rPr>
      <t>условия кредитования</t>
    </r>
  </si>
  <si>
    <t>отсутствовал</t>
  </si>
  <si>
    <t>уменьшился</t>
  </si>
  <si>
    <t>не изменился</t>
  </si>
  <si>
    <t xml:space="preserve">от 5 до 6% </t>
  </si>
  <si>
    <t>увеличился</t>
  </si>
  <si>
    <t>от 4 до 5%</t>
  </si>
  <si>
    <r>
      <t xml:space="preserve">3.Как Вы оцениваете изменение </t>
    </r>
    <r>
      <rPr>
        <b/>
        <sz val="10"/>
        <rFont val="Arial"/>
        <family val="2"/>
        <charset val="204"/>
      </rPr>
      <t>объема производства</t>
    </r>
  </si>
  <si>
    <t>от 3 до 4%</t>
  </si>
  <si>
    <t>уменьшатся</t>
  </si>
  <si>
    <r>
      <t xml:space="preserve">8.Как изменился </t>
    </r>
    <r>
      <rPr>
        <b/>
        <sz val="10"/>
        <rFont val="Arial"/>
        <family val="2"/>
        <charset val="204"/>
      </rPr>
      <t>спрос на продукцию</t>
    </r>
    <r>
      <rPr>
        <sz val="10"/>
        <rFont val="Arial"/>
        <family val="2"/>
        <charset val="204"/>
      </rPr>
      <t xml:space="preserve"> предприятия</t>
    </r>
  </si>
  <si>
    <t>от 2 до 3%</t>
  </si>
  <si>
    <t>не изменятся</t>
  </si>
  <si>
    <t>плохое</t>
  </si>
  <si>
    <t>от1 до 2%</t>
  </si>
  <si>
    <t>увеличатся</t>
  </si>
  <si>
    <t>удовлетворительное</t>
  </si>
  <si>
    <t>менее 1%</t>
  </si>
  <si>
    <t>хорошее</t>
  </si>
  <si>
    <t xml:space="preserve">  Вашего предприятия</t>
  </si>
  <si>
    <t>на сколько %</t>
  </si>
  <si>
    <r>
      <t xml:space="preserve">12.Как изменятся в следующие 3 месяца </t>
    </r>
    <r>
      <rPr>
        <b/>
        <sz val="10"/>
        <rFont val="Arial"/>
        <family val="2"/>
        <charset val="204"/>
      </rPr>
      <t xml:space="preserve">цены </t>
    </r>
  </si>
  <si>
    <t xml:space="preserve">   </t>
  </si>
  <si>
    <r>
      <t xml:space="preserve">2.Как Вы оцениваете </t>
    </r>
    <r>
      <rPr>
        <b/>
        <sz val="10"/>
        <rFont val="Arial"/>
        <family val="2"/>
        <charset val="204"/>
      </rPr>
      <t xml:space="preserve">экономическое положение </t>
    </r>
  </si>
  <si>
    <t xml:space="preserve">    деятельности</t>
  </si>
  <si>
    <r>
      <t>7.Как по Вашему мнению изменились</t>
    </r>
    <r>
      <rPr>
        <b/>
        <sz val="10"/>
        <rFont val="Arial"/>
        <family val="2"/>
        <charset val="204"/>
      </rPr>
      <t xml:space="preserve"> риски хозяйственной</t>
    </r>
  </si>
  <si>
    <t>ухудшилась</t>
  </si>
  <si>
    <t>улучшилась</t>
  </si>
  <si>
    <t>спрос на продукцию</t>
  </si>
  <si>
    <t>объем производства продукции</t>
  </si>
  <si>
    <t xml:space="preserve"> конъюнктура в отрасли </t>
  </si>
  <si>
    <r>
      <t>6.Как изменились</t>
    </r>
    <r>
      <rPr>
        <b/>
        <sz val="10"/>
        <rFont val="Arial"/>
        <family val="2"/>
        <charset val="204"/>
      </rPr>
      <t xml:space="preserve"> издержки производства</t>
    </r>
  </si>
  <si>
    <r>
      <t xml:space="preserve">1.Как по Вашему мнению изменилась </t>
    </r>
    <r>
      <rPr>
        <b/>
        <sz val="10"/>
        <rFont val="Arial"/>
        <family val="2"/>
        <charset val="204"/>
      </rPr>
      <t>экономическая</t>
    </r>
  </si>
  <si>
    <t>Пояснения к заполнению анкеты смотрите на обороте</t>
  </si>
  <si>
    <t>Код предприятия</t>
  </si>
  <si>
    <t>Код ОКВЭД2</t>
  </si>
  <si>
    <t>КОНЪЮНКТУРНАЯ АНКЕТА</t>
  </si>
  <si>
    <t>МОНИТОРИНГ ПРЕДПРИЯТИЙ</t>
  </si>
  <si>
    <t>крупное</t>
  </si>
  <si>
    <t xml:space="preserve">среднее </t>
  </si>
  <si>
    <t xml:space="preserve">малое </t>
  </si>
  <si>
    <t>микро-</t>
  </si>
  <si>
    <t>ЦЕНТРАЛЬНЫЙ БАНК РОССИЙСКОЙ ФЕДЕРАЦИИ</t>
  </si>
  <si>
    <t>К какой категории относится Ваше предприятие</t>
  </si>
  <si>
    <r>
      <rPr>
        <b/>
        <sz val="10"/>
        <rFont val="Arial"/>
        <family val="2"/>
        <charset val="204"/>
      </rPr>
      <t xml:space="preserve">инвестиционная активность </t>
    </r>
    <r>
      <rPr>
        <sz val="10"/>
        <rFont val="Arial"/>
        <family val="2"/>
        <charset val="204"/>
      </rPr>
      <t>Вашего предприятия</t>
    </r>
  </si>
  <si>
    <r>
      <rPr>
        <b/>
        <sz val="10"/>
        <rFont val="Arial"/>
        <family val="2"/>
        <charset val="204"/>
      </rPr>
      <t xml:space="preserve">численность работников </t>
    </r>
    <r>
      <rPr>
        <sz val="10"/>
        <rFont val="Arial"/>
        <family val="2"/>
        <charset val="204"/>
      </rPr>
      <t>на предприятии</t>
    </r>
  </si>
  <si>
    <t>от 6 до 10%</t>
  </si>
  <si>
    <t>от 10 до 15%</t>
  </si>
  <si>
    <t>от 15 до 25%</t>
  </si>
  <si>
    <t>от 25 до 50%</t>
  </si>
  <si>
    <t>более 50%</t>
  </si>
  <si>
    <t>11. Как изменится в следующие 3 месяца</t>
  </si>
  <si>
    <t>V</t>
  </si>
  <si>
    <t>инвестиционная активность Вашего предприятия</t>
  </si>
  <si>
    <t xml:space="preserve"> развития бизнес-ситуации в ближайшие 3 месяца</t>
  </si>
  <si>
    <t>не осложняет</t>
  </si>
  <si>
    <t>минимально</t>
  </si>
  <si>
    <t>умеренно</t>
  </si>
  <si>
    <t>существенно</t>
  </si>
  <si>
    <r>
      <t xml:space="preserve">14. Отметьте, пожалуйста, </t>
    </r>
    <r>
      <rPr>
        <b/>
        <sz val="10"/>
        <rFont val="Arial"/>
        <family val="2"/>
        <charset val="204"/>
      </rPr>
      <t xml:space="preserve">причины ожидаемого изменения цен </t>
    </r>
  </si>
  <si>
    <t>Производство</t>
  </si>
  <si>
    <t>2. В левом верхнем углу проставьте, пожалуйста, к какой категории относится Ваше предприятие на основании сведений из Реестра МСП, если предприятие входит в Реестр, в противном случае – исходя из следующих критериев (в соответствии с наибольшим по значению условием):</t>
  </si>
  <si>
    <r>
      <t xml:space="preserve">   </t>
    </r>
    <r>
      <rPr>
        <b/>
        <sz val="12"/>
        <rFont val="Arial"/>
        <family val="2"/>
        <charset val="204"/>
      </rPr>
      <t>Микропредприятие</t>
    </r>
    <r>
      <rPr>
        <sz val="12"/>
        <rFont val="Arial"/>
        <family val="2"/>
        <charset val="204"/>
      </rPr>
      <t xml:space="preserve"> – среднесписочная численность персонала </t>
    </r>
    <r>
      <rPr>
        <b/>
        <sz val="12"/>
        <rFont val="Arial"/>
        <family val="2"/>
        <charset val="204"/>
      </rPr>
      <t>не превышает 15 человек</t>
    </r>
    <r>
      <rPr>
        <sz val="12"/>
        <rFont val="Arial"/>
        <family val="2"/>
        <charset val="204"/>
      </rPr>
      <t xml:space="preserve">, доход за предыдущий год - </t>
    </r>
    <r>
      <rPr>
        <b/>
        <sz val="12"/>
        <rFont val="Arial"/>
        <family val="2"/>
        <charset val="204"/>
      </rPr>
      <t>не более 120 млн руб.</t>
    </r>
  </si>
  <si>
    <r>
      <t xml:space="preserve">  </t>
    </r>
    <r>
      <rPr>
        <b/>
        <sz val="12"/>
        <rFont val="Arial"/>
        <family val="2"/>
        <charset val="204"/>
      </rPr>
      <t xml:space="preserve"> Малое – </t>
    </r>
    <r>
      <rPr>
        <sz val="12"/>
        <rFont val="Arial"/>
        <family val="2"/>
        <charset val="204"/>
      </rPr>
      <t>среднесписочная численность персонала</t>
    </r>
    <r>
      <rPr>
        <b/>
        <sz val="12"/>
        <rFont val="Arial"/>
        <family val="2"/>
        <charset val="204"/>
      </rPr>
      <t xml:space="preserve"> от 16 до 100 человек, </t>
    </r>
    <r>
      <rPr>
        <sz val="12"/>
        <rFont val="Arial"/>
        <family val="2"/>
        <charset val="204"/>
      </rPr>
      <t>доход за предыдущий год</t>
    </r>
    <r>
      <rPr>
        <b/>
        <sz val="12"/>
        <rFont val="Arial"/>
        <family val="2"/>
        <charset val="204"/>
      </rPr>
      <t xml:space="preserve"> – свыше 120 млн руб., но не более 800 млн руб.</t>
    </r>
  </si>
  <si>
    <r>
      <t xml:space="preserve">   Среднее -</t>
    </r>
    <r>
      <rPr>
        <sz val="12"/>
        <rFont val="Arial"/>
        <family val="2"/>
        <charset val="204"/>
      </rPr>
      <t xml:space="preserve"> среднесписочная численность персонала </t>
    </r>
    <r>
      <rPr>
        <b/>
        <sz val="12"/>
        <rFont val="Arial"/>
        <family val="2"/>
        <charset val="204"/>
      </rPr>
      <t xml:space="preserve">от 101 до 250 человек </t>
    </r>
    <r>
      <rPr>
        <sz val="12"/>
        <rFont val="Arial"/>
        <family val="2"/>
        <charset val="204"/>
      </rPr>
      <t>(в легкой промышленности - до 1000 человек), доход за предыдущий год -</t>
    </r>
    <r>
      <rPr>
        <b/>
        <sz val="12"/>
        <rFont val="Arial"/>
        <family val="2"/>
        <charset val="204"/>
      </rPr>
      <t xml:space="preserve"> свыше 800 млн руб., но не более 2 млрд руб.</t>
    </r>
  </si>
  <si>
    <r>
      <t xml:space="preserve">   </t>
    </r>
    <r>
      <rPr>
        <b/>
        <sz val="12"/>
        <rFont val="Arial"/>
        <family val="2"/>
        <charset val="204"/>
      </rPr>
      <t xml:space="preserve">Крупное </t>
    </r>
    <r>
      <rPr>
        <sz val="12"/>
        <rFont val="Arial"/>
        <family val="2"/>
        <charset val="204"/>
      </rPr>
      <t xml:space="preserve">- среднесписочная численность персонала </t>
    </r>
    <r>
      <rPr>
        <b/>
        <sz val="12"/>
        <rFont val="Arial"/>
        <family val="2"/>
        <charset val="204"/>
      </rPr>
      <t>превышает 250 человек</t>
    </r>
    <r>
      <rPr>
        <sz val="12"/>
        <rFont val="Arial"/>
        <family val="2"/>
        <charset val="204"/>
      </rPr>
      <t xml:space="preserve">, доход за предыдущий год - </t>
    </r>
    <r>
      <rPr>
        <b/>
        <sz val="12"/>
        <rFont val="Arial"/>
        <family val="2"/>
        <charset val="204"/>
      </rPr>
      <t>более 2 млрд руб.</t>
    </r>
  </si>
  <si>
    <r>
      <t xml:space="preserve">3. В пункте 3 под </t>
    </r>
    <r>
      <rPr>
        <b/>
        <sz val="12"/>
        <rFont val="Arial"/>
        <family val="2"/>
        <charset val="204"/>
      </rPr>
      <t>объемом производства</t>
    </r>
    <r>
      <rPr>
        <sz val="12"/>
        <rFont val="Arial"/>
        <family val="2"/>
        <charset val="204"/>
      </rPr>
      <t xml:space="preserve"> понимается объем продукции, произведенной на предприятии в течение отчетного месяца по всему перечню производимой продукции (услуг) в стоимостном или натуральном выражении, оценённом экспертно.</t>
    </r>
  </si>
  <si>
    <r>
      <t xml:space="preserve">4. В пункте 6 под </t>
    </r>
    <r>
      <rPr>
        <b/>
        <sz val="12"/>
        <rFont val="Arial"/>
        <family val="2"/>
        <charset val="204"/>
      </rPr>
      <t>издержками производства</t>
    </r>
    <r>
      <rPr>
        <sz val="12"/>
        <rFont val="Arial"/>
        <family val="2"/>
        <charset val="204"/>
      </rPr>
      <t xml:space="preserve"> понимаются затраты на производство продукции (работ, услуг), включая коммерческие и управленческие расходы.</t>
    </r>
  </si>
  <si>
    <r>
      <t xml:space="preserve">5. В пункте 7 под </t>
    </r>
    <r>
      <rPr>
        <b/>
        <sz val="12"/>
        <rFont val="Arial"/>
        <family val="2"/>
        <charset val="204"/>
      </rPr>
      <t>рисками</t>
    </r>
    <r>
      <rPr>
        <sz val="12"/>
        <rFont val="Arial"/>
        <family val="2"/>
        <charset val="204"/>
      </rPr>
      <t xml:space="preserve"> понимается вероятность  (угроза) потери предприятием части своих ресурсов, недополучения доходов или возникновения дополнительных расходов в процессе хозяйственной деятельности в результате ошибок менеджеров, резкого изменения спроса, цен, процентных ставок, валютного курса, возникновения неплатежеспособности или банкротства контрагентов. Риски хозяйственной деятельности  включают  производственный, коммерческий, валютный, инфляционный, процентный, изменения стоимости запасов, ликвидности, платежный и т.д.</t>
    </r>
  </si>
  <si>
    <r>
      <t xml:space="preserve">6. В пункте 8 под </t>
    </r>
    <r>
      <rPr>
        <b/>
        <sz val="12"/>
        <rFont val="Arial"/>
        <family val="2"/>
        <charset val="204"/>
      </rPr>
      <t>изменением спроса на продукцию предприятия</t>
    </r>
    <r>
      <rPr>
        <sz val="12"/>
        <rFont val="Arial"/>
        <family val="2"/>
        <charset val="204"/>
      </rPr>
      <t xml:space="preserve"> понимается изменение объема заключенных или планируемых к заключению договоров как на внутреннем (в РФ), так и на внешнем рынке (за пределами РФ) или оценочное суждение.</t>
    </r>
  </si>
  <si>
    <r>
      <t xml:space="preserve">7. В пункте 9 под </t>
    </r>
    <r>
      <rPr>
        <b/>
        <sz val="12"/>
        <rFont val="Arial"/>
        <family val="2"/>
        <charset val="204"/>
      </rPr>
      <t>условиями кредитования</t>
    </r>
    <r>
      <rPr>
        <sz val="12"/>
        <rFont val="Arial"/>
        <family val="2"/>
        <charset val="204"/>
      </rPr>
      <t xml:space="preserve"> понимаются  ценовые (% ставка) и неценовые (требования к обеспечению, необходимость страхования и др.) условия заключенных кредитных договоров.</t>
    </r>
  </si>
  <si>
    <r>
      <t xml:space="preserve">8. В пункте 12 ответ на вопрос (первая часть) предполагает </t>
    </r>
    <r>
      <rPr>
        <b/>
        <sz val="12"/>
        <rFont val="Arial"/>
        <family val="2"/>
        <charset val="204"/>
      </rPr>
      <t>оценочное суждение об изменении цен</t>
    </r>
    <r>
      <rPr>
        <sz val="12"/>
        <rFont val="Arial"/>
        <family val="2"/>
        <charset val="204"/>
      </rPr>
      <t xml:space="preserve"> на готовую продукцию предприятия в ближайшие 3 месяца по сравнению с отчетным месяцем. Вторая часть вопроса заполняется при условии, что Вы можете приблизительно оценить, на сколько процентов увеличатся (уменьшатся) цены.</t>
    </r>
  </si>
  <si>
    <r>
      <t xml:space="preserve">10. В пункте 14 под </t>
    </r>
    <r>
      <rPr>
        <b/>
        <sz val="12"/>
        <rFont val="Arial"/>
        <family val="2"/>
        <charset val="204"/>
      </rPr>
      <t>неопределенностью</t>
    </r>
    <r>
      <rPr>
        <sz val="12"/>
        <rFont val="Arial"/>
        <family val="2"/>
        <charset val="204"/>
      </rPr>
      <t xml:space="preserve"> следует понимать </t>
    </r>
    <r>
      <rPr>
        <b/>
        <sz val="12"/>
        <rFont val="Arial"/>
        <family val="2"/>
        <charset val="204"/>
      </rPr>
      <t>недостаточность сведений об условиях, в которых будет осуществляться хозяйственная деятельность,  низкую степень предсказуемости, предвидения этих условий</t>
    </r>
    <r>
      <rPr>
        <sz val="12"/>
        <rFont val="Arial"/>
        <family val="2"/>
        <charset val="204"/>
      </rPr>
      <t xml:space="preserve">. Ответ на вопрос предполагает </t>
    </r>
    <r>
      <rPr>
        <b/>
        <sz val="12"/>
        <rFont val="Arial"/>
        <family val="2"/>
        <charset val="204"/>
      </rPr>
      <t xml:space="preserve">оценочное суждение </t>
    </r>
    <r>
      <rPr>
        <sz val="12"/>
        <rFont val="Arial"/>
        <family val="2"/>
        <charset val="204"/>
      </rPr>
      <t xml:space="preserve">о степени влияния неопределенности на прогнозирование ситуации в ближайшие 3 месяца (изменение спроса на продукцию, производства продукции и цен на готовую продукцию). </t>
    </r>
  </si>
  <si>
    <t>В случае наличия непонятных пунктов в анкете или при затруднении с ее заполнением обращайтесь за разъяснениями в (ГУ/Отделение ЦБ РФ) по телефонам (номера телефонов) или электронной почте (адрес электронной почты).</t>
  </si>
  <si>
    <t xml:space="preserve">9. В пункте 13 варианты ответа предполагают множественный выбор. Если на оценку ожидаемого изменения цен на готовую продукцию повлияли причины, не указанные среди перечисленных, то в ячейке «другие причины» проставьте знак V; указать конкретные причины можно в блоке для замечаний и предложений.  </t>
  </si>
  <si>
    <t>Текущая ситуация по сравнению с предыдущим месяцем</t>
  </si>
  <si>
    <t xml:space="preserve">                   </t>
  </si>
  <si>
    <t>Ожидания на ближайшие 3 месяца</t>
  </si>
  <si>
    <r>
      <t xml:space="preserve">15. Какой </t>
    </r>
    <r>
      <rPr>
        <b/>
        <sz val="10"/>
        <rFont val="Arial"/>
        <family val="2"/>
        <charset val="204"/>
      </rPr>
      <t xml:space="preserve">курс доллара США к рублю </t>
    </r>
    <r>
      <rPr>
        <sz val="10"/>
        <rFont val="Arial"/>
        <family val="2"/>
        <charset val="204"/>
      </rPr>
      <t xml:space="preserve">ожидает  Ваше предприятие
</t>
    </r>
  </si>
  <si>
    <t>&lt; 60 руб.</t>
  </si>
  <si>
    <t>60-70 руб.</t>
  </si>
  <si>
    <t>70-80 руб.</t>
  </si>
  <si>
    <t>80-90 рублей</t>
  </si>
  <si>
    <t>90-100 рублей</t>
  </si>
  <si>
    <t>100-105 рублей</t>
  </si>
  <si>
    <t>105-110 рублей</t>
  </si>
  <si>
    <t>&gt; 110 рублей</t>
  </si>
  <si>
    <t/>
  </si>
  <si>
    <t>Благодарим Вас за ответы</t>
  </si>
  <si>
    <t>изменение расходов на оплату труда</t>
  </si>
  <si>
    <r>
      <t xml:space="preserve">Просим Вас ответить на вопросы анкеты до 
</t>
    </r>
    <r>
      <rPr>
        <b/>
        <i/>
        <sz val="9"/>
        <rFont val="Arial"/>
        <family val="2"/>
        <charset val="204"/>
      </rPr>
      <t>7 числа</t>
    </r>
    <r>
      <rPr>
        <i/>
        <sz val="9"/>
        <rFont val="Arial"/>
        <family val="2"/>
        <charset val="204"/>
      </rPr>
      <t xml:space="preserve"> месяца, следующего за отчетным</t>
    </r>
  </si>
  <si>
    <t>уровень % ставок по кредитам на инвестиционные цели</t>
  </si>
  <si>
    <r>
      <rPr>
        <b/>
        <sz val="10"/>
        <color rgb="FFFF0000"/>
        <rFont val="Arial"/>
        <family val="2"/>
        <charset val="204"/>
      </rPr>
      <t>V.</t>
    </r>
    <r>
      <rPr>
        <sz val="10"/>
        <color rgb="FFFF0000"/>
        <rFont val="Arial"/>
        <family val="2"/>
        <charset val="204"/>
      </rPr>
      <t xml:space="preserve"> Какие </t>
    </r>
    <r>
      <rPr>
        <b/>
        <sz val="10"/>
        <color rgb="FFFF0000"/>
        <rFont val="Arial"/>
        <family val="2"/>
        <charset val="204"/>
      </rPr>
      <t xml:space="preserve">сложности </t>
    </r>
    <r>
      <rPr>
        <sz val="10"/>
        <color rgb="FFFF0000"/>
        <rFont val="Arial"/>
        <family val="2"/>
        <charset val="204"/>
      </rPr>
      <t>из перечисленных в большей мере</t>
    </r>
  </si>
  <si>
    <t xml:space="preserve">ограничивали текущую деятельность </t>
  </si>
  <si>
    <t xml:space="preserve">нехватка мощностей </t>
  </si>
  <si>
    <t xml:space="preserve">рост издержек </t>
  </si>
  <si>
    <t xml:space="preserve">проблемы с логистикой </t>
  </si>
  <si>
    <t xml:space="preserve">трудности с расчетами и платежами </t>
  </si>
  <si>
    <t xml:space="preserve">недостаток средств для финансирования оборотного капитала </t>
  </si>
  <si>
    <t xml:space="preserve">рост кредитной нагрузки </t>
  </si>
  <si>
    <t>дефицит кадров</t>
  </si>
  <si>
    <t>расширение санкций</t>
  </si>
  <si>
    <t>другое (пожалуйста, укажите в окне «Комментарии»)</t>
  </si>
  <si>
    <t>нет сложностей</t>
  </si>
  <si>
    <r>
      <t xml:space="preserve">добавлен в марте 2025. Остальные вопросы сдвинулись на 1. </t>
    </r>
    <r>
      <rPr>
        <b/>
        <sz val="10"/>
        <rFont val="Arial Cyr"/>
        <charset val="204"/>
      </rPr>
      <t>Назначен внутр. номер m8Answ</t>
    </r>
  </si>
  <si>
    <r>
      <rPr>
        <b/>
        <sz val="10"/>
        <rFont val="Arial"/>
        <family val="2"/>
        <charset val="204"/>
      </rPr>
      <t>VI</t>
    </r>
    <r>
      <rPr>
        <sz val="10"/>
        <rFont val="Arial"/>
        <family val="2"/>
        <charset val="204"/>
      </rPr>
      <t>.</t>
    </r>
  </si>
  <si>
    <r>
      <rPr>
        <b/>
        <sz val="10"/>
        <rFont val="Arial"/>
        <family val="2"/>
        <charset val="204"/>
      </rPr>
      <t>VI</t>
    </r>
    <r>
      <rPr>
        <sz val="10"/>
        <rFont val="Arial"/>
        <family val="2"/>
        <charset val="204"/>
      </rPr>
      <t xml:space="preserve"> Как изменится во II квартале 2022 г.</t>
    </r>
  </si>
  <si>
    <t>VII. Какие факторы ограничивали инвестиционную активность</t>
  </si>
  <si>
    <t>VII.</t>
  </si>
  <si>
    <t>до 5%</t>
  </si>
  <si>
    <t>от 5 до 10%</t>
  </si>
  <si>
    <t>от 15 до 20%</t>
  </si>
  <si>
    <t>более 20%</t>
  </si>
  <si>
    <t xml:space="preserve">VIII. Как изменятся во II квартале 2025 г. </t>
  </si>
  <si>
    <t>на сколько</t>
  </si>
  <si>
    <t>Комментарии участника опроса</t>
  </si>
  <si>
    <t>11. В пункте 15 необходимо отразить курс доллара США по отношению к рублю, установленный в бизнес-плане, или оценочное суждение о его величине на конец текущего года и на конец следующего года. По каждому столбцу (на IV квартал текущего года и на IV квартал следующего года) возможен только один ответ. Заполняется опционально, при наличии соответствующих оценок.</t>
  </si>
  <si>
    <t>13. В пунктах II и VI ответ на вопрос предполагает оценочное суждение об изменении инвестиционной активности в отчетном и следующем квартале. Все изменения в отчетном квартале сравниваются с предыдущим кварталом, все ожидаемые изменения в следующем квартале по отношению к отчетному кварталу.</t>
  </si>
  <si>
    <t xml:space="preserve">15. В пунктах IV и V возможен множественный выбор. Проставьте знак V в тех ячейках, которые соответствуют Вашим ответам. </t>
  </si>
  <si>
    <t>16. В пункте VIII ответ на вопрос предполагает оценочное суждение об изменении расходов на оплату труда в следующем квартале по отношению к отчетному кварталу.</t>
  </si>
  <si>
    <r>
      <rPr>
        <b/>
        <sz val="10"/>
        <rFont val="Arial"/>
        <family val="2"/>
        <charset val="204"/>
      </rPr>
      <t>VIII</t>
    </r>
    <r>
      <rPr>
        <sz val="10"/>
        <rFont val="Arial"/>
        <family val="2"/>
        <charset val="204"/>
      </rPr>
      <t xml:space="preserve">. </t>
    </r>
  </si>
  <si>
    <r>
      <rPr>
        <b/>
        <sz val="10"/>
        <rFont val="Arial"/>
        <family val="2"/>
        <charset val="204"/>
      </rPr>
      <t xml:space="preserve">расходы на оплату труда </t>
    </r>
    <r>
      <rPr>
        <sz val="10"/>
        <rFont val="Arial"/>
        <family val="2"/>
        <charset val="204"/>
      </rPr>
      <t>на Вашем предприятии?</t>
    </r>
  </si>
  <si>
    <r>
      <rPr>
        <b/>
        <sz val="10"/>
        <rFont val="Arial"/>
        <family val="2"/>
        <charset val="204"/>
      </rPr>
      <t>V.</t>
    </r>
    <r>
      <rPr>
        <sz val="10"/>
        <rFont val="Arial"/>
        <family val="2"/>
        <charset val="204"/>
      </rPr>
      <t xml:space="preserve"> Какие </t>
    </r>
    <r>
      <rPr>
        <b/>
        <sz val="10"/>
        <rFont val="Arial"/>
        <family val="2"/>
        <charset val="204"/>
      </rPr>
      <t xml:space="preserve">сложности </t>
    </r>
    <r>
      <rPr>
        <sz val="10"/>
        <rFont val="Arial"/>
        <family val="2"/>
        <charset val="204"/>
      </rPr>
      <t>из перечисленных в большей мере</t>
    </r>
  </si>
  <si>
    <t>Строительство</t>
  </si>
  <si>
    <t>объема подрядных работ</t>
  </si>
  <si>
    <t>Торговля</t>
  </si>
  <si>
    <t>Услуги</t>
  </si>
  <si>
    <t>Вопросы</t>
  </si>
  <si>
    <t>объема товарооборота</t>
  </si>
  <si>
    <t>объема услуг</t>
  </si>
  <si>
    <t>незавершенного строительства</t>
  </si>
  <si>
    <t>товарных ресурсов</t>
  </si>
  <si>
    <t>XXX</t>
  </si>
  <si>
    <t>3.</t>
  </si>
  <si>
    <t xml:space="preserve">Как Вы оцениваете изменение </t>
  </si>
  <si>
    <t>2.</t>
  </si>
  <si>
    <r>
      <t xml:space="preserve">Как Вы оцениваете </t>
    </r>
    <r>
      <rPr>
        <b/>
        <sz val="10"/>
        <rFont val="Arial"/>
        <family val="2"/>
        <charset val="204"/>
      </rPr>
      <t xml:space="preserve">экономическое положение </t>
    </r>
  </si>
  <si>
    <t>цены на готовую продукцию</t>
  </si>
  <si>
    <t>цены на работы/услуги</t>
  </si>
  <si>
    <t>отпускные цены</t>
  </si>
  <si>
    <t>тарифы/цены на услуги</t>
  </si>
  <si>
    <t xml:space="preserve">Как изменились </t>
  </si>
  <si>
    <t>Как изменились</t>
  </si>
  <si>
    <t>издержки производства</t>
  </si>
  <si>
    <t>издержки обращения</t>
  </si>
  <si>
    <r>
      <t>Как по Вашему мнению изменились</t>
    </r>
    <r>
      <rPr>
        <b/>
        <sz val="10"/>
        <rFont val="Arial"/>
        <family val="2"/>
        <charset val="204"/>
      </rPr>
      <t xml:space="preserve"> риски хозяйственной</t>
    </r>
  </si>
  <si>
    <r>
      <t xml:space="preserve">Как по Вашему мнению изменились </t>
    </r>
    <r>
      <rPr>
        <b/>
        <sz val="10"/>
        <rFont val="Arial"/>
        <family val="2"/>
        <charset val="204"/>
      </rPr>
      <t>условия кредитования</t>
    </r>
  </si>
  <si>
    <r>
      <t xml:space="preserve">Как повлияло изменение </t>
    </r>
    <r>
      <rPr>
        <b/>
        <sz val="10"/>
        <rFont val="Arial"/>
        <family val="2"/>
        <charset val="204"/>
      </rPr>
      <t>валютного курса рубл</t>
    </r>
    <r>
      <rPr>
        <sz val="10"/>
        <rFont val="Arial"/>
        <family val="2"/>
        <charset val="204"/>
      </rPr>
      <t xml:space="preserve">я на </t>
    </r>
  </si>
  <si>
    <t>Как изменится в следующие 3 месяца на Вашем предприятии</t>
  </si>
  <si>
    <r>
      <t xml:space="preserve">Отметьте, пожалуйста, </t>
    </r>
    <r>
      <rPr>
        <b/>
        <sz val="10"/>
        <rFont val="Arial"/>
        <family val="2"/>
        <charset val="204"/>
      </rPr>
      <t>причины ожидаемого</t>
    </r>
  </si>
  <si>
    <r>
      <t xml:space="preserve">Насколько </t>
    </r>
    <r>
      <rPr>
        <b/>
        <sz val="10"/>
        <rFont val="Arial"/>
        <family val="2"/>
        <charset val="204"/>
      </rPr>
      <t>фактор неопределенности</t>
    </r>
    <r>
      <rPr>
        <sz val="10"/>
        <rFont val="Arial"/>
        <family val="2"/>
        <charset val="204"/>
      </rPr>
      <t xml:space="preserve"> осложняет оценку</t>
    </r>
  </si>
  <si>
    <r>
      <t xml:space="preserve">Какой </t>
    </r>
    <r>
      <rPr>
        <b/>
        <sz val="10"/>
        <rFont val="Arial"/>
        <family val="2"/>
        <charset val="204"/>
      </rPr>
      <t xml:space="preserve">курс доллара США к рублю </t>
    </r>
    <r>
      <rPr>
        <sz val="10"/>
        <rFont val="Arial"/>
        <family val="2"/>
        <charset val="204"/>
      </rPr>
      <t>ожидает  Ваше предприятие</t>
    </r>
  </si>
  <si>
    <t xml:space="preserve">  и/или использует в бизнес-планировании? (заполняется опционально)</t>
  </si>
  <si>
    <t>товары предприятия</t>
  </si>
  <si>
    <r>
      <t xml:space="preserve">Как изменился </t>
    </r>
    <r>
      <rPr>
        <b/>
        <sz val="10"/>
        <rFont val="Arial"/>
        <family val="2"/>
        <charset val="204"/>
      </rPr>
      <t>спрос на</t>
    </r>
  </si>
  <si>
    <t>продукцию предприятия</t>
  </si>
  <si>
    <t>услуги предприятия</t>
  </si>
  <si>
    <t>запасов готовой продукции</t>
  </si>
  <si>
    <t>Как Вы оцениваете уровень</t>
  </si>
  <si>
    <t>11_1</t>
  </si>
  <si>
    <t>объем производства</t>
  </si>
  <si>
    <t>объем товарооборота</t>
  </si>
  <si>
    <t>объем услуг</t>
  </si>
  <si>
    <t>объем 
подрядных работ</t>
  </si>
  <si>
    <t>объема производства</t>
  </si>
  <si>
    <t>спрос на товары</t>
  </si>
  <si>
    <t>спрос на услуги</t>
  </si>
  <si>
    <r>
      <t>Как изменятся в следующие 3 месяца</t>
    </r>
    <r>
      <rPr>
        <b/>
        <sz val="10"/>
        <rFont val="Arial"/>
        <family val="2"/>
        <charset val="204"/>
      </rPr>
      <t xml:space="preserve"> </t>
    </r>
  </si>
  <si>
    <t>цены на готовую продукцию предприятия</t>
  </si>
  <si>
    <t>цены на работы/услуги предприятия</t>
  </si>
  <si>
    <t>изменения цен на готовую продукцию</t>
  </si>
  <si>
    <t>изменения цен на работы/услуги предприятия</t>
  </si>
  <si>
    <t>изменения отпускных цен</t>
  </si>
  <si>
    <t>изменения тарифов/цен на услуги</t>
  </si>
  <si>
    <t>13_1</t>
  </si>
  <si>
    <t>изменение цен на строительные и вспомогательные материалы</t>
  </si>
  <si>
    <t>изменение закупочных цен на товары</t>
  </si>
  <si>
    <t>изменение цен на сырье и материалы (без ГСМ)</t>
  </si>
  <si>
    <t>изменение спроса на услуги</t>
  </si>
  <si>
    <t>изменение спроса на товары</t>
  </si>
  <si>
    <t>13_3</t>
  </si>
  <si>
    <t>13_4</t>
  </si>
  <si>
    <t>изменение цен на аналогичные работы/услуги на рынке</t>
  </si>
  <si>
    <t>изменение цен на аналогичные товары на рынке</t>
  </si>
  <si>
    <t>изменение цен на аналогичные услуги на рынке</t>
  </si>
  <si>
    <t>Промышленность и Сельское хозяйство</t>
  </si>
  <si>
    <t>Транспорт, Связь, Услуги</t>
  </si>
  <si>
    <t>Пояснене для</t>
  </si>
  <si>
    <t>ПОЯСНЕНИЕ ПО ЗАПОЛНЕНИЮ АНКЕТЫ (Промышленность и Сельское хозяйство)</t>
  </si>
  <si>
    <r>
      <t>14. В пунктах III и VII ответ на вопрос предполагает оценочное суждение об обеспеченности предприятия работниками в отчетном квартале и ожидаемом изменении численности</t>
    </r>
    <r>
      <rPr>
        <i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в следующем квартале. Обеспеченность работниками рассчитывается как отношение фактической численности работников к их плановой или нормативной численности (учитывается как количественная, так и качественная характеристика работников).</t>
    </r>
  </si>
  <si>
    <t>ПОЯСНЕНИЕ ПО ЗАПОЛНЕНИЮ АНКЕТЫ (Строительство)</t>
  </si>
  <si>
    <r>
      <t xml:space="preserve">   </t>
    </r>
    <r>
      <rPr>
        <b/>
        <sz val="12"/>
        <rFont val="Arial"/>
        <family val="2"/>
        <charset val="204"/>
      </rPr>
      <t>Микропредприятие</t>
    </r>
    <r>
      <rPr>
        <sz val="12"/>
        <rFont val="Arial"/>
        <family val="2"/>
        <charset val="204"/>
      </rPr>
      <t xml:space="preserve"> – среднесписочная численность персонала </t>
    </r>
    <r>
      <rPr>
        <b/>
        <sz val="12"/>
        <rFont val="Arial"/>
        <family val="2"/>
        <charset val="204"/>
      </rPr>
      <t>не превышает 15 человек,</t>
    </r>
    <r>
      <rPr>
        <sz val="12"/>
        <rFont val="Arial"/>
        <family val="2"/>
        <charset val="204"/>
      </rPr>
      <t xml:space="preserve"> доход за предыдущий год - </t>
    </r>
    <r>
      <rPr>
        <b/>
        <sz val="12"/>
        <rFont val="Arial"/>
        <family val="2"/>
        <charset val="204"/>
      </rPr>
      <t>не более 120 млн руб</t>
    </r>
    <r>
      <rPr>
        <sz val="12"/>
        <rFont val="Arial"/>
        <family val="2"/>
        <charset val="204"/>
      </rPr>
      <t>.</t>
    </r>
  </si>
  <si>
    <r>
      <t xml:space="preserve">  </t>
    </r>
    <r>
      <rPr>
        <b/>
        <sz val="12"/>
        <rFont val="Arial"/>
        <family val="2"/>
        <charset val="204"/>
      </rPr>
      <t xml:space="preserve"> Малое</t>
    </r>
    <r>
      <rPr>
        <sz val="12"/>
        <rFont val="Arial"/>
        <family val="2"/>
        <charset val="204"/>
      </rPr>
      <t xml:space="preserve"> – среднесписочная численность персонала </t>
    </r>
    <r>
      <rPr>
        <b/>
        <sz val="12"/>
        <rFont val="Arial"/>
        <family val="2"/>
        <charset val="204"/>
      </rPr>
      <t>от 16 до 100 человек</t>
    </r>
    <r>
      <rPr>
        <sz val="12"/>
        <rFont val="Arial"/>
        <family val="2"/>
        <charset val="204"/>
      </rPr>
      <t xml:space="preserve">, доход за предыдущий год – </t>
    </r>
    <r>
      <rPr>
        <b/>
        <sz val="12"/>
        <rFont val="Arial"/>
        <family val="2"/>
        <charset val="204"/>
      </rPr>
      <t>свыше 120 млн руб., но не более 800 млн руб.</t>
    </r>
  </si>
  <si>
    <r>
      <t xml:space="preserve">  </t>
    </r>
    <r>
      <rPr>
        <b/>
        <sz val="12"/>
        <rFont val="Arial"/>
        <family val="2"/>
        <charset val="204"/>
      </rPr>
      <t xml:space="preserve"> Среднее</t>
    </r>
    <r>
      <rPr>
        <sz val="12"/>
        <rFont val="Arial"/>
        <family val="2"/>
        <charset val="204"/>
      </rPr>
      <t xml:space="preserve"> - среднесписочная численность персонала </t>
    </r>
    <r>
      <rPr>
        <b/>
        <sz val="12"/>
        <rFont val="Arial"/>
        <family val="2"/>
        <charset val="204"/>
      </rPr>
      <t>от 101 до 250 человек</t>
    </r>
    <r>
      <rPr>
        <sz val="12"/>
        <rFont val="Arial"/>
        <family val="2"/>
        <charset val="204"/>
      </rPr>
      <t xml:space="preserve">, доход за предыдущий год - </t>
    </r>
    <r>
      <rPr>
        <b/>
        <sz val="12"/>
        <rFont val="Arial"/>
        <family val="2"/>
        <charset val="204"/>
      </rPr>
      <t>свыше 800 млн руб., но не более 2 млрд руб.</t>
    </r>
  </si>
  <si>
    <r>
      <t xml:space="preserve">3. В пункте 6 под </t>
    </r>
    <r>
      <rPr>
        <b/>
        <sz val="12"/>
        <rFont val="Arial"/>
        <family val="2"/>
        <charset val="204"/>
      </rPr>
      <t xml:space="preserve">издержками </t>
    </r>
    <r>
      <rPr>
        <sz val="12"/>
        <rFont val="Arial"/>
        <family val="2"/>
        <charset val="204"/>
      </rPr>
      <t>производства понимаются затраты на производство подрядных работ, включая коммерческие и управленческие расходы.</t>
    </r>
  </si>
  <si>
    <r>
      <t xml:space="preserve">4. В пункте 7 под </t>
    </r>
    <r>
      <rPr>
        <b/>
        <sz val="12"/>
        <rFont val="Arial"/>
        <family val="2"/>
        <charset val="204"/>
      </rPr>
      <t>рисками</t>
    </r>
    <r>
      <rPr>
        <sz val="12"/>
        <rFont val="Arial"/>
        <family val="2"/>
        <charset val="204"/>
      </rPr>
      <t xml:space="preserve"> понимается вероятность  (угроза) потери предприятием части своих ресурсов, недополучения доходов или возникновения дополнительных расходов в процессе хозяйственной деятельности в результате ошибок менеджеров, резкого изменения спроса, цен, процентных ставок, валютного курса, возникновения неплатежеспособности или банкротства контрагентов. Риски хозяйственной деятельности  включают  производственный, коммерческий, валютный, инфляционный, процентный, изменения стоимости запасов, ликвидности, платежный и т.д.</t>
    </r>
  </si>
  <si>
    <r>
      <t xml:space="preserve">5. В пункте 8 под </t>
    </r>
    <r>
      <rPr>
        <b/>
        <sz val="12"/>
        <rFont val="Arial"/>
        <family val="2"/>
        <charset val="204"/>
      </rPr>
      <t>изменением спроса на услуги</t>
    </r>
    <r>
      <rPr>
        <sz val="12"/>
        <rFont val="Arial"/>
        <family val="2"/>
        <charset val="204"/>
      </rPr>
      <t xml:space="preserve"> предприятия понимается изменение объема заключенных или планируемых к заключению договоров или оценочное суждение.</t>
    </r>
  </si>
  <si>
    <r>
      <t xml:space="preserve">6. В пункте 9 под </t>
    </r>
    <r>
      <rPr>
        <b/>
        <sz val="12"/>
        <rFont val="Arial"/>
        <family val="2"/>
        <charset val="204"/>
      </rPr>
      <t>условиями кредитования</t>
    </r>
    <r>
      <rPr>
        <sz val="12"/>
        <rFont val="Arial"/>
        <family val="2"/>
        <charset val="204"/>
      </rPr>
      <t xml:space="preserve"> понимаются  ценовые (% ставка) и неценовые (требования к обеспечению, необходимость страхования и др.) условия заключенных кредитных договоров.</t>
    </r>
  </si>
  <si>
    <r>
      <t xml:space="preserve">7. В пункте 12 ответ на вопрос (первая часть) предполагает </t>
    </r>
    <r>
      <rPr>
        <b/>
        <sz val="12"/>
        <rFont val="Arial"/>
        <family val="2"/>
        <charset val="204"/>
      </rPr>
      <t>оценочное суждение об изменении цен</t>
    </r>
    <r>
      <rPr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 xml:space="preserve">на работы/услуги </t>
    </r>
    <r>
      <rPr>
        <sz val="12"/>
        <rFont val="Arial"/>
        <family val="2"/>
        <charset val="204"/>
      </rPr>
      <t>предприятия в ближайшие 3 месяца. Вторая часть вопроса заполняется при условии, что Вы можете приблизительно оценить, на сколько процентов увеличатся (уменьшатся) цены.</t>
    </r>
  </si>
  <si>
    <t xml:space="preserve">8. В пункте 13 варианты ответа предполагают множественный выбор. Если на изменение ценовых ожиданий повлияли причины, не указанные среди перечисленных, то в ячейке «другие причины» проставьте знак V; указать конкретные причины можно в блоке для замечаний и предложений.  </t>
  </si>
  <si>
    <r>
      <t xml:space="preserve">9. В пункте 14 под </t>
    </r>
    <r>
      <rPr>
        <b/>
        <sz val="12"/>
        <rFont val="Arial"/>
        <family val="2"/>
        <charset val="204"/>
      </rPr>
      <t>неопределенностью</t>
    </r>
    <r>
      <rPr>
        <sz val="12"/>
        <rFont val="Arial"/>
        <family val="2"/>
        <charset val="204"/>
      </rPr>
      <t xml:space="preserve"> следует понимать </t>
    </r>
    <r>
      <rPr>
        <b/>
        <sz val="12"/>
        <rFont val="Arial"/>
        <family val="2"/>
        <charset val="204"/>
      </rPr>
      <t>недостаточность сведений об условиях, в которых будет осуществляться хозяйственная деятельность,  низкую степень предсказуемости, предвидения этих условий</t>
    </r>
    <r>
      <rPr>
        <sz val="12"/>
        <rFont val="Arial"/>
        <family val="2"/>
        <charset val="204"/>
      </rPr>
      <t xml:space="preserve">. Ответ на вопрос предполагает </t>
    </r>
    <r>
      <rPr>
        <b/>
        <sz val="12"/>
        <rFont val="Arial"/>
        <family val="2"/>
        <charset val="204"/>
      </rPr>
      <t xml:space="preserve">оценочное суждение </t>
    </r>
    <r>
      <rPr>
        <sz val="12"/>
        <rFont val="Arial"/>
        <family val="2"/>
        <charset val="204"/>
      </rPr>
      <t xml:space="preserve">о степени влияния неопределенности на прогнозирование ситуации в ближайшие 3 месяца (изменение спроса на услуги, производства подрядных работ и цен на работы/услуги). </t>
    </r>
  </si>
  <si>
    <t>10. В пункте 15 необходимо отразить курс доллара США по отношению к рублю, установленный в бизнес-плане, или оценочное суждение о его величине на конец текущего года и на конец следующего года. По каждому столбцу (на IV квартал текущего года и на IV квартал следующего года) возможен только один ответ. Заполняется опционально, при наличии соответствующих оценок.</t>
  </si>
  <si>
    <t>12. В пунктах II и VI ответ на вопрос предполагает оценочное суждение об изменении инвестиционной активности в отчетном и следующем квартале. Все изменения в отчетном квартале сравниваются с предыдущим кварталом, все ожидаемые изменения в следующем квартале по отношению к отчетному кварталу.</t>
  </si>
  <si>
    <r>
      <t>13. В пунктах III и VII ответ на вопрос предполагает оценочное суждение об обеспеченности предприятия работниками в отчетном квартале и ожидаемом изменении численности</t>
    </r>
    <r>
      <rPr>
        <i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в следующем квартале. Обеспеченность работниками рассчитывается как отношение фактической численности работников к их плановой или нормативной численности (учитывается как количественная, так и качественная характеристика работников).</t>
    </r>
  </si>
  <si>
    <t xml:space="preserve">14. В пунктах IV и V возможен множественный выбор. Проставьте знак V в тех ячейках, которые соответствуют Вашим ответам. </t>
  </si>
  <si>
    <t>15. В пункте VIII ответ на вопрос предполагает оценочное суждение об изменении расходов на оплату труда в следующем квартале по отношению к отчетному кварталу.</t>
  </si>
  <si>
    <t>ПОЯСНЕНИЕ ПО ЗАПОЛНЕНИЮ АНКЕТЫ (Торговля)</t>
  </si>
  <si>
    <r>
      <t xml:space="preserve">3.  В пункте 3 под </t>
    </r>
    <r>
      <rPr>
        <b/>
        <sz val="12"/>
        <rFont val="Arial"/>
        <family val="2"/>
        <charset val="204"/>
      </rPr>
      <t>объемом товарооборота</t>
    </r>
    <r>
      <rPr>
        <sz val="12"/>
        <rFont val="Arial"/>
        <family val="2"/>
        <charset val="204"/>
      </rPr>
      <t xml:space="preserve"> понимается объем реализованной продукции за отчетный месяц по всему перечню продукции в стоимостном или натуральном выражении, оценённом экспертно.</t>
    </r>
  </si>
  <si>
    <r>
      <t xml:space="preserve">4. В пункте 6 под </t>
    </r>
    <r>
      <rPr>
        <b/>
        <sz val="12"/>
        <rFont val="Arial"/>
        <family val="2"/>
        <charset val="204"/>
      </rPr>
      <t>издержками обращения</t>
    </r>
    <r>
      <rPr>
        <sz val="12"/>
        <rFont val="Arial"/>
        <family val="2"/>
        <charset val="204"/>
      </rPr>
      <t xml:space="preserve"> понимаются все затраты на приобретение и сбыт товаров, включая дополнительные расходы по доработке, фасовке, транспортировке и хранению товаров, а также включая коммерческие и управленческие расходы.</t>
    </r>
  </si>
  <si>
    <r>
      <t xml:space="preserve">6. В пункте 8 под </t>
    </r>
    <r>
      <rPr>
        <b/>
        <sz val="12"/>
        <rFont val="Arial"/>
        <family val="2"/>
        <charset val="204"/>
      </rPr>
      <t>изменением спроса на товары предприятия</t>
    </r>
    <r>
      <rPr>
        <sz val="12"/>
        <rFont val="Arial"/>
        <family val="2"/>
        <charset val="204"/>
      </rPr>
      <t xml:space="preserve"> понимается изменение объема заключенных или планируемых к заключению договоров как на внутреннем (в РФ), так и на внешнем рынке (за пределами РФ) или оценочное суждение.</t>
    </r>
  </si>
  <si>
    <r>
      <t xml:space="preserve">8. В пункте 12 ответ на вопрос (первая часть) предполагает </t>
    </r>
    <r>
      <rPr>
        <b/>
        <sz val="12"/>
        <rFont val="Arial"/>
        <family val="2"/>
        <charset val="204"/>
      </rPr>
      <t xml:space="preserve">оценочное суждение об изменении отпускных цен </t>
    </r>
    <r>
      <rPr>
        <sz val="12"/>
        <rFont val="Arial"/>
        <family val="2"/>
        <charset val="204"/>
      </rPr>
      <t>в ближайшие 3 месяца. Вторая часть вопроса заполняется при условии, что Вы можете приблизительно оценить, на сколько процентов увеличатся (уменьшатся) цены.</t>
    </r>
  </si>
  <si>
    <t xml:space="preserve">9. В пункте 13 варианты ответа предполагают множественный выбор. Если на оценку ожидаемого изменения отпускных цен повлияли причины, не указанные среди перечисленных, то в ячейке «другие причины» проставьте знак V; указать конкретные причины можно в блоке для замечаний и предложений.  </t>
  </si>
  <si>
    <r>
      <t xml:space="preserve">10. В пункте 14 под </t>
    </r>
    <r>
      <rPr>
        <b/>
        <sz val="12"/>
        <rFont val="Arial"/>
        <family val="2"/>
        <charset val="204"/>
      </rPr>
      <t>неопределенностью</t>
    </r>
    <r>
      <rPr>
        <sz val="12"/>
        <rFont val="Arial"/>
        <family val="2"/>
        <charset val="204"/>
      </rPr>
      <t xml:space="preserve"> следует понимать </t>
    </r>
    <r>
      <rPr>
        <b/>
        <sz val="12"/>
        <rFont val="Arial"/>
        <family val="2"/>
        <charset val="204"/>
      </rPr>
      <t>недостаточность сведений об условиях, в которых будет осуществляться хозяйственная деятельность,  низкую степень предсказуемости, предвидения этих условий</t>
    </r>
    <r>
      <rPr>
        <sz val="12"/>
        <rFont val="Arial"/>
        <family val="2"/>
        <charset val="204"/>
      </rPr>
      <t xml:space="preserve">. Ответ на вопрос предполагает </t>
    </r>
    <r>
      <rPr>
        <b/>
        <sz val="12"/>
        <rFont val="Arial"/>
        <family val="2"/>
        <charset val="204"/>
      </rPr>
      <t xml:space="preserve">оценочное суждение </t>
    </r>
    <r>
      <rPr>
        <sz val="12"/>
        <rFont val="Arial"/>
        <family val="2"/>
        <charset val="204"/>
      </rPr>
      <t xml:space="preserve">о степени влияния неопределенности на прогнозирование ситуации в ближайшие 3 месяца (изменение спроса на товары, объема товарооборота и отпускных цен). </t>
    </r>
  </si>
  <si>
    <t>ПОЯСНЕНИЕ ПО ЗАПОЛНЕНИЮ АНКЕТЫ (Транспорт, Связь, Услуги)</t>
  </si>
  <si>
    <r>
      <t xml:space="preserve">1. В правом верхнем углу анкеты проставьте </t>
    </r>
    <r>
      <rPr>
        <b/>
        <sz val="12"/>
        <color theme="1"/>
        <rFont val="Arial"/>
        <family val="2"/>
        <charset val="204"/>
      </rPr>
      <t>код предприятия в системе мониторинга</t>
    </r>
    <r>
      <rPr>
        <sz val="12"/>
        <color theme="1"/>
        <rFont val="Arial"/>
        <family val="2"/>
        <charset val="204"/>
      </rPr>
      <t xml:space="preserve">, который Вам сообщили в подразделении Банка России и </t>
    </r>
    <r>
      <rPr>
        <b/>
        <sz val="12"/>
        <color theme="1"/>
        <rFont val="Arial"/>
        <family val="2"/>
        <charset val="204"/>
      </rPr>
      <t>код ОКВЭД2</t>
    </r>
    <r>
      <rPr>
        <sz val="12"/>
        <color theme="1"/>
        <rFont val="Arial"/>
        <family val="2"/>
        <charset val="204"/>
      </rPr>
      <t xml:space="preserve"> по основному виду деятельности Вашего предприятия.</t>
    </r>
  </si>
  <si>
    <r>
      <t xml:space="preserve">   </t>
    </r>
    <r>
      <rPr>
        <b/>
        <sz val="12"/>
        <color theme="1"/>
        <rFont val="Arial"/>
        <family val="2"/>
        <charset val="204"/>
      </rPr>
      <t>Микропредприятие</t>
    </r>
    <r>
      <rPr>
        <sz val="12"/>
        <color theme="1"/>
        <rFont val="Arial"/>
        <family val="2"/>
        <charset val="204"/>
      </rPr>
      <t xml:space="preserve"> – среднесписочная численность персонала </t>
    </r>
    <r>
      <rPr>
        <b/>
        <sz val="12"/>
        <color theme="1"/>
        <rFont val="Arial"/>
        <family val="2"/>
        <charset val="204"/>
      </rPr>
      <t>не превышает 15 человек,</t>
    </r>
    <r>
      <rPr>
        <sz val="12"/>
        <color theme="1"/>
        <rFont val="Arial"/>
        <family val="2"/>
        <charset val="204"/>
      </rPr>
      <t xml:space="preserve"> доход за предыдущий год - </t>
    </r>
    <r>
      <rPr>
        <b/>
        <sz val="12"/>
        <color theme="1"/>
        <rFont val="Arial"/>
        <family val="2"/>
        <charset val="204"/>
      </rPr>
      <t>не более 120 млн руб</t>
    </r>
    <r>
      <rPr>
        <sz val="12"/>
        <color theme="1"/>
        <rFont val="Arial"/>
        <family val="2"/>
        <charset val="204"/>
      </rPr>
      <t>.</t>
    </r>
  </si>
  <si>
    <r>
      <t xml:space="preserve">  </t>
    </r>
    <r>
      <rPr>
        <b/>
        <sz val="12"/>
        <color theme="1"/>
        <rFont val="Arial"/>
        <family val="2"/>
        <charset val="204"/>
      </rPr>
      <t xml:space="preserve"> Малое</t>
    </r>
    <r>
      <rPr>
        <sz val="12"/>
        <color theme="1"/>
        <rFont val="Arial"/>
        <family val="2"/>
        <charset val="204"/>
      </rPr>
      <t xml:space="preserve"> – среднесписочная численность персонала </t>
    </r>
    <r>
      <rPr>
        <b/>
        <sz val="12"/>
        <color theme="1"/>
        <rFont val="Arial"/>
        <family val="2"/>
        <charset val="204"/>
      </rPr>
      <t>от 16 до 100 человек</t>
    </r>
    <r>
      <rPr>
        <sz val="12"/>
        <color theme="1"/>
        <rFont val="Arial"/>
        <family val="2"/>
        <charset val="204"/>
      </rPr>
      <t xml:space="preserve">, доход за предыдущий год – </t>
    </r>
    <r>
      <rPr>
        <b/>
        <sz val="12"/>
        <color theme="1"/>
        <rFont val="Arial"/>
        <family val="2"/>
        <charset val="204"/>
      </rPr>
      <t>свыше 120 млн руб., но не более 800 млн руб.</t>
    </r>
  </si>
  <si>
    <r>
      <t xml:space="preserve">   </t>
    </r>
    <r>
      <rPr>
        <b/>
        <sz val="12"/>
        <color theme="1"/>
        <rFont val="Arial"/>
        <family val="2"/>
        <charset val="204"/>
      </rPr>
      <t xml:space="preserve">Крупное </t>
    </r>
    <r>
      <rPr>
        <sz val="12"/>
        <color theme="1"/>
        <rFont val="Arial"/>
        <family val="2"/>
        <charset val="204"/>
      </rPr>
      <t xml:space="preserve">- среднесписочная численность персонала </t>
    </r>
    <r>
      <rPr>
        <b/>
        <sz val="12"/>
        <color theme="1"/>
        <rFont val="Arial"/>
        <family val="2"/>
        <charset val="204"/>
      </rPr>
      <t>превышает 250 человек</t>
    </r>
    <r>
      <rPr>
        <sz val="12"/>
        <color theme="1"/>
        <rFont val="Arial"/>
        <family val="2"/>
        <charset val="204"/>
      </rPr>
      <t xml:space="preserve">, доход за предыдущий год - </t>
    </r>
    <r>
      <rPr>
        <b/>
        <sz val="12"/>
        <color theme="1"/>
        <rFont val="Arial"/>
        <family val="2"/>
        <charset val="204"/>
      </rPr>
      <t>более 2 млрд руб.</t>
    </r>
  </si>
  <si>
    <r>
      <t xml:space="preserve">3. В пункте 5 под </t>
    </r>
    <r>
      <rPr>
        <b/>
        <sz val="12"/>
        <color theme="1"/>
        <rFont val="Arial"/>
        <family val="2"/>
        <charset val="204"/>
      </rPr>
      <t>издержками производства</t>
    </r>
    <r>
      <rPr>
        <sz val="12"/>
        <color theme="1"/>
        <rFont val="Arial"/>
        <family val="2"/>
        <charset val="204"/>
      </rPr>
      <t xml:space="preserve"> понимаются все затраты на производство услуг Вашим предприятием, включая коммерческие и управленческие расходы.</t>
    </r>
  </si>
  <si>
    <r>
      <t xml:space="preserve">4. В пункте 6 под </t>
    </r>
    <r>
      <rPr>
        <b/>
        <sz val="12"/>
        <color theme="1"/>
        <rFont val="Arial"/>
        <family val="2"/>
        <charset val="204"/>
      </rPr>
      <t>рисками</t>
    </r>
    <r>
      <rPr>
        <sz val="12"/>
        <color theme="1"/>
        <rFont val="Arial"/>
        <family val="2"/>
        <charset val="204"/>
      </rPr>
      <t xml:space="preserve"> понимается вероятность  (угроза) потери предприятием части своих ресурсов, недополучения доходов или возникновения дополнительных расходов в процессе хозяйственной деятельности в результате ошибок менеджеров, резкого изменения спроса, цен, процентных ставок, валютного курса, возникновения неплатежеспособности или банкротства контрагентов. Риски хозяйственной деятельности  включают  производственный, коммерческий, валютный, инфляционный, процентный, изменения стоимости запасов, ликвидности, платежный и т.д.</t>
    </r>
  </si>
  <si>
    <r>
      <t xml:space="preserve">5. В пункте 7 под </t>
    </r>
    <r>
      <rPr>
        <b/>
        <sz val="12"/>
        <color theme="1"/>
        <rFont val="Arial"/>
        <family val="2"/>
        <charset val="204"/>
      </rPr>
      <t>изменением спроса на услуги предприятия</t>
    </r>
    <r>
      <rPr>
        <sz val="12"/>
        <color theme="1"/>
        <rFont val="Arial"/>
        <family val="2"/>
        <charset val="204"/>
      </rPr>
      <t xml:space="preserve"> понимается изменение объема заключенных или планируемых к заключению договоров как на внутреннем (в РФ), так и на внешнем рынке (за пределами РФ) или оценочное суждение.</t>
    </r>
  </si>
  <si>
    <r>
      <t xml:space="preserve">6. В пункте 8 под </t>
    </r>
    <r>
      <rPr>
        <b/>
        <sz val="12"/>
        <color theme="1"/>
        <rFont val="Arial"/>
        <family val="2"/>
        <charset val="204"/>
      </rPr>
      <t>условиями кредитования</t>
    </r>
    <r>
      <rPr>
        <sz val="12"/>
        <color theme="1"/>
        <rFont val="Arial"/>
        <family val="2"/>
        <charset val="204"/>
      </rPr>
      <t xml:space="preserve"> понимаются  ценовые (% ставка) и неценовые (требования к обеспечению, необходимость страхования и др.) условия заключенных кредитных договоров.</t>
    </r>
  </si>
  <si>
    <r>
      <t xml:space="preserve">7. В пункте 11 ответ на вопрос (первая часть) предполагает </t>
    </r>
    <r>
      <rPr>
        <b/>
        <sz val="12"/>
        <color theme="1"/>
        <rFont val="Arial"/>
        <family val="2"/>
        <charset val="204"/>
      </rPr>
      <t xml:space="preserve">оценочное суждение об изменении тарифов/цен на услуги </t>
    </r>
    <r>
      <rPr>
        <sz val="12"/>
        <color theme="1"/>
        <rFont val="Arial"/>
        <family val="2"/>
        <charset val="204"/>
      </rPr>
      <t>предприятия в ближайшие 3 месяца. Вторая часть вопроса заполняется при условии, что Вы можете приблизительно оценить, на сколько процентов увеличатся (уменьшатся) тарифы/цены.</t>
    </r>
  </si>
  <si>
    <t xml:space="preserve">8. В пункте 12 варианты ответа предполагают множественный выбор. Если на оценку ожидаемого изменения тарифов/цен на услуги повлияли причины, не указанные среди перечисленных, то в ячейке «другие причины» проставьте знак V; указать конкретные причины можно в блоке для замечаний и предложений.  </t>
  </si>
  <si>
    <r>
      <t xml:space="preserve">9. В пункте 13 под </t>
    </r>
    <r>
      <rPr>
        <b/>
        <sz val="12"/>
        <color theme="1"/>
        <rFont val="Arial"/>
        <family val="2"/>
        <charset val="204"/>
      </rPr>
      <t>неопределенностью</t>
    </r>
    <r>
      <rPr>
        <sz val="12"/>
        <color theme="1"/>
        <rFont val="Arial"/>
        <family val="2"/>
        <charset val="204"/>
      </rPr>
      <t xml:space="preserve"> следует понимать </t>
    </r>
    <r>
      <rPr>
        <b/>
        <sz val="12"/>
        <color theme="1"/>
        <rFont val="Arial"/>
        <family val="2"/>
        <charset val="204"/>
      </rPr>
      <t>недостаточность сведений об условиях, в которых будет осуществляться хозяйственная деятельность,  низкую степень предсказуемости, предвидения этих условий</t>
    </r>
    <r>
      <rPr>
        <sz val="12"/>
        <color theme="1"/>
        <rFont val="Arial"/>
        <family val="2"/>
        <charset val="204"/>
      </rPr>
      <t xml:space="preserve">. Ответ на вопрос предполагает </t>
    </r>
    <r>
      <rPr>
        <b/>
        <sz val="12"/>
        <color theme="1"/>
        <rFont val="Arial"/>
        <family val="2"/>
        <charset val="204"/>
      </rPr>
      <t xml:space="preserve">оценочное суждение </t>
    </r>
    <r>
      <rPr>
        <sz val="12"/>
        <color theme="1"/>
        <rFont val="Arial"/>
        <family val="2"/>
        <charset val="204"/>
      </rPr>
      <t xml:space="preserve">о степени влияния неопределенности на прогнозирование ситуации в ближайшие 3 месяца (изменение спроса на услуги, объема услуг и тарифов/цен на услуги). </t>
    </r>
  </si>
  <si>
    <t>13. В пунктах III и VII ответ на вопрос предполагает оценочное суждение об обеспеченности предприятия работниками в отчетном квартале и ожидаемом изменении численности в следующем квартале. Обеспеченность работниками рассчитывается как отношение фактической численности работников к их плановой или нормативной численности (учитывается как количественная, так и качественная характеристика работников).</t>
  </si>
  <si>
    <t>Лист пояснений</t>
  </si>
  <si>
    <t>шаблон листа</t>
  </si>
  <si>
    <t>поясн_услуги</t>
  </si>
  <si>
    <t>поясн_торговля</t>
  </si>
  <si>
    <t>поясн_строительство</t>
  </si>
  <si>
    <t>поясн_производство</t>
  </si>
  <si>
    <t>11.В пункте I проставляется числовое значение, соответствующее проценту использования производственных мощностей (в среднем за отчетный квартал) на Вашем предприятии.</t>
  </si>
  <si>
    <t>12. В пункте I проставляется числовое значение, соответствующее проценту использования производственных мощностей (в среднем за отчетный квартал) на Вашем 
предприятии.</t>
  </si>
  <si>
    <t>11. В пункте I проставляется числовое значение, соответствующее проценту использования производственных мощностей (в среднем за отчетный квартал) на Вашем
предприятии.</t>
  </si>
  <si>
    <r>
      <t xml:space="preserve">  </t>
    </r>
    <r>
      <rPr>
        <b/>
        <sz val="12"/>
        <color theme="1"/>
        <rFont val="Arial"/>
        <family val="2"/>
        <charset val="204"/>
      </rPr>
      <t xml:space="preserve"> Среднее</t>
    </r>
    <r>
      <rPr>
        <sz val="12"/>
        <color theme="1"/>
        <rFont val="Arial"/>
        <family val="2"/>
        <charset val="204"/>
      </rPr>
      <t xml:space="preserve"> - среднесписочная численность персонала </t>
    </r>
    <r>
      <rPr>
        <b/>
        <sz val="12"/>
        <color theme="1"/>
        <rFont val="Arial"/>
        <family val="2"/>
        <charset val="204"/>
      </rPr>
      <t xml:space="preserve">от 101 до 250 человек </t>
    </r>
    <r>
      <rPr>
        <sz val="12"/>
        <color theme="1"/>
        <rFont val="Arial"/>
        <family val="2"/>
        <charset val="204"/>
      </rPr>
      <t xml:space="preserve">(в общественном питании - до 1500 человек), доход за предыдущий год - </t>
    </r>
    <r>
      <rPr>
        <b/>
        <sz val="12"/>
        <color theme="1"/>
        <rFont val="Arial"/>
        <family val="2"/>
        <charset val="204"/>
      </rPr>
      <t>свыше 800 млн руб., 
   но не более 2 млрд руб.</t>
    </r>
  </si>
  <si>
    <t>10. В пункте 14 необходимо отразить курс доллара США по отношению к рублю, установленный в бизнес-плане, или оценочное суждение о его величине на конец текущего года и на конец следующего года. По каждому столбцу (на IV квартал текущего года и на IV квартал следующего года) возможен только один ответ. Заполняется опционально, при наличии соответствующих оценок.</t>
  </si>
  <si>
    <t>Текущий квартал:</t>
  </si>
  <si>
    <t>Анкета с МБ:</t>
  </si>
  <si>
    <t>Следующий квартал:</t>
  </si>
  <si>
    <t>Пояснения:</t>
  </si>
  <si>
    <t xml:space="preserve">IX. Укажите уровень инфляции, который Вы учитывали в бизнес-планах </t>
  </si>
  <si>
    <t>Сентябрь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</si>
</sst>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0" x14ac:knownFonts="1">
    <font>
      <sz val="10"/>
      <name val="Arial Cyr"/>
      <charset val="204"/>
    </font>
    <font>
      <sz val="8"/>
      <name val="Arial"/>
      <family val="2"/>
      <charset val="204"/>
    </font>
    <font>
      <sz val="8"/>
      <color theme="0" tint="-0.24997711111789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color theme="0" tint="-0.249977111117893"/>
      <name val="Arial"/>
      <family val="2"/>
      <charset val="204"/>
    </font>
    <font>
      <sz val="11"/>
      <name val="Arial"/>
      <family val="2"/>
      <charset val="204"/>
    </font>
    <font>
      <sz val="11"/>
      <color theme="0" tint="-0.249977111117893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12"/>
      <name val="Calibri"/>
      <family val="2"/>
      <charset val="204"/>
      <scheme val="minor"/>
    </font>
    <font>
      <sz val="8"/>
      <color theme="0" tint="-0.34998626667073579"/>
      <name val="Arial"/>
      <family val="2"/>
      <charset val="204"/>
    </font>
    <font>
      <sz val="8"/>
      <color theme="0" tint="-0.34998626667073579"/>
      <name val="Arial Cyr"/>
      <charset val="204"/>
    </font>
    <font>
      <sz val="8"/>
      <color theme="0" tint="-0.34998626667073579"/>
      <name val="Arial Cyr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8"/>
      <name val="Arial"/>
      <family val="2"/>
      <charset val="204"/>
    </font>
    <font>
      <sz val="8.5"/>
      <name val="Arial"/>
      <family val="2"/>
      <charset val="204"/>
    </font>
    <font>
      <b/>
      <sz val="11"/>
      <name val="Arial"/>
      <family val="2"/>
      <charset val="204"/>
    </font>
    <font>
      <i/>
      <sz val="9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2"/>
      <name val="Arial Cyr"/>
      <charset val="204"/>
    </font>
    <font>
      <b/>
      <sz val="10"/>
      <color theme="1"/>
      <name val="Arial Cyr"/>
      <charset val="204"/>
    </font>
    <font>
      <b/>
      <sz val="10"/>
      <name val="Arial Cyr"/>
      <charset val="204"/>
    </font>
    <font>
      <b/>
      <i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9"/>
      <name val="Arial Cyr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71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/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justify" vertical="top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/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3" fillId="0" borderId="0" xfId="0" applyFont="1"/>
    <xf numFmtId="0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7" fillId="0" borderId="0" xfId="0" applyFont="1" applyFill="1"/>
    <xf numFmtId="49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/>
    <xf numFmtId="0" fontId="10" fillId="0" borderId="0" xfId="0" applyFont="1" applyFill="1" applyBorder="1"/>
    <xf numFmtId="0" fontId="12" fillId="0" borderId="0" xfId="1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/>
    <xf numFmtId="0" fontId="15" fillId="0" borderId="0" xfId="0" applyFont="1" applyBorder="1"/>
    <xf numFmtId="0" fontId="14" fillId="0" borderId="0" xfId="0" applyFont="1" applyFill="1" applyBorder="1"/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 applyProtection="1"/>
    <xf numFmtId="0" fontId="9" fillId="0" borderId="1" xfId="0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21" fillId="0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</xf>
    <xf numFmtId="0" fontId="15" fillId="0" borderId="0" xfId="0" applyFont="1" applyFill="1" applyBorder="1"/>
    <xf numFmtId="0" fontId="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/>
    <xf numFmtId="0" fontId="9" fillId="0" borderId="0" xfId="0" applyFont="1" applyFill="1" applyBorder="1" applyAlignment="1" applyProtection="1"/>
    <xf numFmtId="0" fontId="9" fillId="0" borderId="0" xfId="0" applyFont="1" applyFill="1" applyBorder="1" applyAlignment="1">
      <alignment textRotation="90"/>
    </xf>
    <xf numFmtId="0" fontId="9" fillId="0" borderId="0" xfId="0" applyFont="1" applyFill="1"/>
    <xf numFmtId="49" fontId="24" fillId="0" borderId="0" xfId="0" applyNumberFormat="1" applyFont="1" applyFill="1" applyBorder="1" applyAlignment="1"/>
    <xf numFmtId="0" fontId="24" fillId="0" borderId="0" xfId="0" applyFont="1" applyFill="1" applyBorder="1"/>
    <xf numFmtId="0" fontId="21" fillId="0" borderId="0" xfId="0" applyFont="1" applyFill="1" applyBorder="1" applyAlignment="1"/>
    <xf numFmtId="0" fontId="9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9" fillId="0" borderId="6" xfId="0" applyFont="1" applyFill="1" applyBorder="1"/>
    <xf numFmtId="0" fontId="10" fillId="0" borderId="0" xfId="0" applyFont="1" applyFill="1"/>
    <xf numFmtId="0" fontId="9" fillId="0" borderId="0" xfId="0" applyFont="1" applyFill="1" applyAlignment="1"/>
    <xf numFmtId="0" fontId="10" fillId="0" borderId="0" xfId="0" applyFont="1" applyFill="1" applyAlignment="1"/>
    <xf numFmtId="0" fontId="9" fillId="0" borderId="0" xfId="0" applyFont="1" applyFill="1" applyAlignment="1" applyProtection="1"/>
    <xf numFmtId="0" fontId="21" fillId="0" borderId="0" xfId="0" applyFont="1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left" vertical="center"/>
    </xf>
    <xf numFmtId="0" fontId="26" fillId="0" borderId="0" xfId="0" applyFont="1" applyFill="1" applyBorder="1" applyAlignment="1">
      <alignment horizontal="center" vertical="top" wrapText="1"/>
    </xf>
    <xf numFmtId="0" fontId="26" fillId="0" borderId="0" xfId="0" applyFont="1" applyFill="1" applyAlignment="1">
      <alignment vertical="top"/>
    </xf>
    <xf numFmtId="0" fontId="26" fillId="0" borderId="0" xfId="0" applyFont="1" applyFill="1" applyAlignment="1">
      <alignment horizontal="center" vertical="top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/>
    <xf numFmtId="0" fontId="23" fillId="0" borderId="0" xfId="0" applyFont="1" applyFill="1" applyAlignment="1"/>
    <xf numFmtId="0" fontId="21" fillId="0" borderId="0" xfId="0" applyFont="1" applyFill="1" applyBorder="1"/>
    <xf numFmtId="0" fontId="1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21" fillId="0" borderId="0" xfId="0" applyFont="1" applyFill="1" applyBorder="1" applyAlignment="1">
      <alignment vertical="top" wrapText="1"/>
    </xf>
    <xf numFmtId="0" fontId="25" fillId="0" borderId="0" xfId="0" applyFont="1" applyFill="1" applyAlignment="1"/>
    <xf numFmtId="0" fontId="4" fillId="0" borderId="0" xfId="0" applyFont="1" applyFill="1" applyAlignment="1"/>
    <xf numFmtId="0" fontId="22" fillId="0" borderId="0" xfId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wrapText="1"/>
    </xf>
    <xf numFmtId="0" fontId="2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25" fillId="0" borderId="0" xfId="0" applyNumberFormat="1" applyFont="1" applyFill="1" applyAlignment="1">
      <alignment horizontal="left"/>
    </xf>
    <xf numFmtId="49" fontId="27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1" fillId="0" borderId="0" xfId="0" applyFont="1" applyFill="1" applyBorder="1" applyAlignment="1" applyProtection="1">
      <alignment horizontal="center" vertical="top"/>
    </xf>
    <xf numFmtId="0" fontId="23" fillId="0" borderId="0" xfId="0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7" xfId="0" applyBorder="1"/>
    <xf numFmtId="0" fontId="29" fillId="0" borderId="8" xfId="0" applyFont="1" applyBorder="1"/>
    <xf numFmtId="0" fontId="30" fillId="0" borderId="8" xfId="0" applyFont="1" applyBorder="1"/>
    <xf numFmtId="0" fontId="21" fillId="0" borderId="2" xfId="0" applyFont="1" applyFill="1" applyBorder="1" applyAlignment="1" applyProtection="1">
      <alignment horizontal="center" vertical="top"/>
      <protection locked="0"/>
    </xf>
    <xf numFmtId="0" fontId="9" fillId="0" borderId="0" xfId="0" applyFont="1"/>
    <xf numFmtId="0" fontId="1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vertical="center"/>
    </xf>
    <xf numFmtId="0" fontId="9" fillId="0" borderId="2" xfId="0" applyFont="1" applyFill="1" applyBorder="1" applyProtection="1">
      <protection locked="0"/>
    </xf>
    <xf numFmtId="0" fontId="7" fillId="0" borderId="2" xfId="0" applyFont="1" applyFill="1" applyBorder="1" applyProtection="1">
      <protection locked="0"/>
    </xf>
    <xf numFmtId="0" fontId="21" fillId="0" borderId="2" xfId="0" applyFont="1" applyFill="1" applyBorder="1" applyAlignment="1" applyProtection="1">
      <alignment vertical="top"/>
      <protection locked="0"/>
    </xf>
    <xf numFmtId="0" fontId="21" fillId="0" borderId="2" xfId="0" applyFont="1" applyFill="1" applyBorder="1" applyProtection="1"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21" fillId="0" borderId="0" xfId="0" applyFont="1" applyFill="1" applyBorder="1" applyProtection="1">
      <protection locked="0"/>
    </xf>
    <xf numFmtId="0" fontId="21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0" fillId="0" borderId="0" xfId="0" applyFont="1" applyBorder="1"/>
    <xf numFmtId="0" fontId="23" fillId="0" borderId="0" xfId="0" applyFont="1" applyFill="1"/>
    <xf numFmtId="0" fontId="13" fillId="0" borderId="0" xfId="0" applyFont="1"/>
    <xf numFmtId="0" fontId="23" fillId="0" borderId="0" xfId="0" applyFont="1"/>
    <xf numFmtId="0" fontId="21" fillId="0" borderId="2" xfId="0" applyFont="1" applyFill="1" applyBorder="1"/>
    <xf numFmtId="0" fontId="21" fillId="0" borderId="0" xfId="0" applyFont="1"/>
    <xf numFmtId="0" fontId="21" fillId="0" borderId="2" xfId="0" applyFont="1" applyBorder="1"/>
    <xf numFmtId="0" fontId="21" fillId="0" borderId="0" xfId="0" applyFont="1" applyAlignment="1">
      <alignment horizontal="right"/>
    </xf>
    <xf numFmtId="0" fontId="0" fillId="0" borderId="0" xfId="0" applyFont="1"/>
    <xf numFmtId="0" fontId="32" fillId="0" borderId="0" xfId="0" applyFont="1" applyFill="1"/>
    <xf numFmtId="0" fontId="32" fillId="0" borderId="0" xfId="0" applyFont="1" applyFill="1" applyBorder="1"/>
    <xf numFmtId="0" fontId="33" fillId="0" borderId="0" xfId="0" applyFont="1" applyFill="1" applyBorder="1"/>
    <xf numFmtId="0" fontId="34" fillId="0" borderId="0" xfId="0" applyFont="1" applyFill="1" applyBorder="1"/>
    <xf numFmtId="0" fontId="33" fillId="0" borderId="0" xfId="0" applyFont="1" applyFill="1" applyBorder="1" applyAlignment="1"/>
    <xf numFmtId="164" fontId="3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/>
    <xf numFmtId="0" fontId="26" fillId="0" borderId="0" xfId="0" applyFont="1" applyFill="1" applyBorder="1"/>
    <xf numFmtId="0" fontId="35" fillId="0" borderId="0" xfId="0" applyFont="1" applyFill="1" applyBorder="1" applyAlignment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30" fillId="0" borderId="0" xfId="0" applyFont="1"/>
    <xf numFmtId="0" fontId="0" fillId="0" borderId="0" xfId="0" applyAlignment="1">
      <alignment vertical="top" wrapText="1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/>
    </xf>
    <xf numFmtId="2" fontId="3" fillId="0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/>
    <xf numFmtId="0" fontId="38" fillId="0" borderId="0" xfId="0" applyFont="1" applyFill="1" applyAlignment="1"/>
    <xf numFmtId="2" fontId="36" fillId="0" borderId="0" xfId="0" applyNumberFormat="1" applyFont="1" applyFill="1" applyBorder="1" applyAlignment="1">
      <alignment horizontal="center" vertical="center" wrapText="1"/>
    </xf>
    <xf numFmtId="49" fontId="36" fillId="0" borderId="0" xfId="0" applyNumberFormat="1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>
      <alignment horizontal="center" vertical="center"/>
    </xf>
    <xf numFmtId="2" fontId="38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left" vertical="center" wrapText="1"/>
    </xf>
    <xf numFmtId="0" fontId="36" fillId="0" borderId="0" xfId="0" applyFont="1" applyFill="1" applyAlignment="1"/>
    <xf numFmtId="0" fontId="0" fillId="0" borderId="0" xfId="0" applyFont="1" applyFill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vertical="top"/>
    </xf>
    <xf numFmtId="0" fontId="30" fillId="5" borderId="0" xfId="0" applyFont="1" applyFill="1" applyAlignment="1">
      <alignment vertical="top" wrapText="1"/>
    </xf>
    <xf numFmtId="0" fontId="1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/>
    <xf numFmtId="0" fontId="39" fillId="0" borderId="2" xfId="0" applyFont="1" applyFill="1" applyBorder="1"/>
    <xf numFmtId="0" fontId="30" fillId="0" borderId="2" xfId="0" applyFont="1" applyFill="1" applyBorder="1"/>
    <xf numFmtId="0" fontId="30" fillId="0" borderId="0" xfId="0" applyFont="1" applyFill="1" applyBorder="1"/>
    <xf numFmtId="0" fontId="39" fillId="0" borderId="0" xfId="0" applyFont="1" applyBorder="1"/>
    <xf numFmtId="0" fontId="39" fillId="0" borderId="2" xfId="0" applyFont="1" applyBorder="1"/>
    <xf numFmtId="0" fontId="2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6" fillId="0" borderId="0" xfId="0" applyFont="1" applyFill="1" applyAlignment="1">
      <alignment vertical="center" wrapText="1"/>
    </xf>
    <xf numFmtId="0" fontId="21" fillId="0" borderId="0" xfId="0" applyFont="1" applyFill="1" applyBorder="1" applyAlignment="1">
      <alignment vertical="top"/>
    </xf>
    <xf numFmtId="0" fontId="36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/>
    <xf numFmtId="0" fontId="0" fillId="0" borderId="0" xfId="0" applyAlignment="1"/>
    <xf numFmtId="0" fontId="37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 vertical="top"/>
    </xf>
    <xf numFmtId="0" fontId="13" fillId="0" borderId="0" xfId="0" applyFont="1" applyFill="1" applyAlignment="1">
      <alignment horizontal="center" vertical="center" wrapText="1"/>
    </xf>
    <xf numFmtId="164" fontId="21" fillId="0" borderId="5" xfId="0" applyNumberFormat="1" applyFont="1" applyFill="1" applyBorder="1" applyAlignment="1" applyProtection="1">
      <alignment horizontal="center"/>
      <protection locked="0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0" fontId="23" fillId="0" borderId="5" xfId="0" applyFont="1" applyFill="1" applyBorder="1" applyAlignment="1" applyProtection="1">
      <alignment horizontal="center"/>
      <protection locked="0"/>
    </xf>
    <xf numFmtId="0" fontId="23" fillId="0" borderId="4" xfId="0" applyFont="1" applyFill="1" applyBorder="1" applyAlignment="1" applyProtection="1">
      <alignment horizontal="center"/>
      <protection locked="0"/>
    </xf>
    <xf numFmtId="0" fontId="23" fillId="0" borderId="3" xfId="0" applyFont="1" applyFill="1" applyBorder="1" applyAlignment="1" applyProtection="1">
      <alignment horizontal="center"/>
      <protection locked="0"/>
    </xf>
    <xf numFmtId="0" fontId="21" fillId="0" borderId="5" xfId="0" applyFont="1" applyFill="1" applyBorder="1" applyAlignment="1" applyProtection="1">
      <alignment horizontal="center"/>
      <protection locked="0"/>
    </xf>
    <xf numFmtId="0" fontId="21" fillId="0" borderId="4" xfId="0" applyFont="1" applyFill="1" applyBorder="1" applyAlignment="1" applyProtection="1">
      <alignment horizontal="center"/>
      <protection locked="0"/>
    </xf>
    <xf numFmtId="0" fontId="21" fillId="0" borderId="3" xfId="0" applyFont="1" applyFill="1" applyBorder="1" applyAlignment="1" applyProtection="1">
      <alignment horizontal="center"/>
      <protection locked="0"/>
    </xf>
    <xf numFmtId="0" fontId="31" fillId="0" borderId="5" xfId="0" applyFont="1" applyFill="1" applyBorder="1" applyAlignment="1" applyProtection="1">
      <alignment horizontal="center"/>
      <protection locked="0"/>
    </xf>
    <xf numFmtId="0" fontId="31" fillId="0" borderId="4" xfId="0" applyFont="1" applyFill="1" applyBorder="1" applyAlignment="1" applyProtection="1">
      <alignment horizontal="center"/>
      <protection locked="0"/>
    </xf>
    <xf numFmtId="0" fontId="31" fillId="0" borderId="3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2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164" fontId="30" fillId="0" borderId="5" xfId="0" applyNumberFormat="1" applyFont="1" applyBorder="1" applyAlignment="1" applyProtection="1">
      <alignment horizontal="center"/>
      <protection locked="0"/>
    </xf>
    <xf numFmtId="164" fontId="30" fillId="0" borderId="4" xfId="0" applyNumberFormat="1" applyFont="1" applyBorder="1" applyAlignment="1" applyProtection="1">
      <alignment horizontal="center"/>
      <protection locked="0"/>
    </xf>
    <xf numFmtId="164" fontId="30" fillId="0" borderId="3" xfId="0" applyNumberFormat="1" applyFont="1" applyBorder="1" applyAlignment="1" applyProtection="1">
      <alignment horizontal="center"/>
      <protection locked="0"/>
    </xf>
    <xf numFmtId="164" fontId="30" fillId="0" borderId="5" xfId="0" applyNumberFormat="1" applyFont="1" applyFill="1" applyBorder="1" applyAlignment="1" applyProtection="1">
      <alignment horizontal="center" vertical="center"/>
      <protection locked="0"/>
    </xf>
    <xf numFmtId="164" fontId="30" fillId="0" borderId="4" xfId="0" applyNumberFormat="1" applyFont="1" applyFill="1" applyBorder="1" applyAlignment="1" applyProtection="1">
      <alignment horizontal="center" vertical="center"/>
      <protection locked="0"/>
    </xf>
    <xf numFmtId="164" fontId="30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>
      <alignment horizontal="center"/>
    </xf>
  </cellXfs>
  <cellStyles count="2">
    <cellStyle name="Обычный" xfId="0" builtinId="0"/>
    <cellStyle name="Обычный 2 4" xfId="1"/>
  </cellStyles>
  <dxfs count="9">
    <dxf>
      <fill>
        <patternFill patternType="gray125">
          <fgColor theme="0" tint="-0.34998626667073579"/>
        </patternFill>
      </fill>
    </dxf>
    <dxf>
      <fill>
        <patternFill patternType="gray125">
          <fgColor theme="0" tint="-0.34998626667073579"/>
        </patternFill>
      </fill>
    </dxf>
    <dxf>
      <fill>
        <patternFill patternType="gray125">
          <fgColor theme="0" tint="-0.34998626667073579"/>
        </patternFill>
      </fill>
    </dxf>
    <dxf>
      <border>
        <right style="hair">
          <color auto="1"/>
        </right>
        <vertical/>
        <horizontal/>
      </border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gray125">
          <fgColor theme="0" tint="-0.34998626667073579"/>
          <bgColor auto="1"/>
        </patternFill>
      </fill>
    </dxf>
    <dxf>
      <fill>
        <patternFill patternType="gray125">
          <fgColor theme="0" tint="-0.34998626667073579"/>
          <bgColor auto="1"/>
        </patternFill>
      </fill>
    </dxf>
    <dxf>
      <font>
        <color theme="0" tint="-0.34998626667073579"/>
      </font>
      <numFmt numFmtId="30" formatCode="@"/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68036</xdr:colOff>
      <xdr:row>0</xdr:row>
      <xdr:rowOff>0</xdr:rowOff>
    </xdr:from>
    <xdr:to>
      <xdr:col>75</xdr:col>
      <xdr:colOff>90394</xdr:colOff>
      <xdr:row>38</xdr:row>
      <xdr:rowOff>81641</xdr:rowOff>
    </xdr:to>
    <xdr:sp macro="" textlink="">
      <xdr:nvSpPr>
        <xdr:cNvPr id="2" name="Прямоугольник 1"/>
        <xdr:cNvSpPr/>
      </xdr:nvSpPr>
      <xdr:spPr>
        <a:xfrm>
          <a:off x="68036" y="0"/>
          <a:ext cx="13248501" cy="10899320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40821</xdr:colOff>
      <xdr:row>0</xdr:row>
      <xdr:rowOff>0</xdr:rowOff>
    </xdr:from>
    <xdr:to>
      <xdr:col>75</xdr:col>
      <xdr:colOff>84441</xdr:colOff>
      <xdr:row>39</xdr:row>
      <xdr:rowOff>81643</xdr:rowOff>
    </xdr:to>
    <xdr:sp macro="" textlink="">
      <xdr:nvSpPr>
        <xdr:cNvPr id="2" name="Прямоугольник 1"/>
        <xdr:cNvSpPr/>
      </xdr:nvSpPr>
      <xdr:spPr>
        <a:xfrm>
          <a:off x="40821" y="0"/>
          <a:ext cx="13269763" cy="10858500"/>
        </a:xfrm>
        <a:prstGeom prst="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`</a:t>
          </a:r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27214</xdr:colOff>
      <xdr:row>0</xdr:row>
      <xdr:rowOff>0</xdr:rowOff>
    </xdr:from>
    <xdr:to>
      <xdr:col>75</xdr:col>
      <xdr:colOff>85001</xdr:colOff>
      <xdr:row>38</xdr:row>
      <xdr:rowOff>40821</xdr:rowOff>
    </xdr:to>
    <xdr:sp macro="" textlink="">
      <xdr:nvSpPr>
        <xdr:cNvPr id="4" name="Прямоугольник 3"/>
        <xdr:cNvSpPr/>
      </xdr:nvSpPr>
      <xdr:spPr>
        <a:xfrm>
          <a:off x="27214" y="0"/>
          <a:ext cx="13283930" cy="10885714"/>
        </a:xfrm>
        <a:prstGeom prst="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54429</xdr:colOff>
      <xdr:row>0</xdr:row>
      <xdr:rowOff>0</xdr:rowOff>
    </xdr:from>
    <xdr:to>
      <xdr:col>75</xdr:col>
      <xdr:colOff>84441</xdr:colOff>
      <xdr:row>39</xdr:row>
      <xdr:rowOff>95250</xdr:rowOff>
    </xdr:to>
    <xdr:sp macro="" textlink="">
      <xdr:nvSpPr>
        <xdr:cNvPr id="5" name="Прямоугольник 4"/>
        <xdr:cNvSpPr/>
      </xdr:nvSpPr>
      <xdr:spPr>
        <a:xfrm>
          <a:off x="54429" y="0"/>
          <a:ext cx="13256155" cy="10858500"/>
        </a:xfrm>
        <a:prstGeom prst="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77</xdr:row>
          <xdr:rowOff>38099</xdr:rowOff>
        </xdr:from>
        <xdr:to>
          <xdr:col>76</xdr:col>
          <xdr:colOff>25049</xdr:colOff>
          <xdr:row>99</xdr:row>
          <xdr:rowOff>185812</xdr:rowOff>
        </xdr:to>
        <xdr:pic>
          <xdr:nvPicPr>
            <xdr:cNvPr id="3" name="Рисунок 2"/>
            <xdr:cNvPicPr preferRelativeResize="0">
              <a:picLocks noChangeAspect="1" noChangeArrowheads="1"/>
              <a:extLst>
                <a:ext uri="{84589F7E-364E-4C9E-8A38-B11213B215E9}">
                  <a14:cameraTool cellRange="пояснение" spid="_x0000_s31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12020549"/>
              <a:ext cx="12969524" cy="99298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EU38"/>
  <sheetViews>
    <sheetView showGridLines="0" zoomScale="70" zoomScaleNormal="70" zoomScaleSheetLayoutView="75" workbookViewId="0">
      <selection activeCell="CA21" sqref="CA21:EU21"/>
    </sheetView>
  </sheetViews>
  <sheetFormatPr defaultColWidth="2" defaultRowHeight="10.15" customHeight="1" x14ac:dyDescent="0.2"/>
  <cols>
    <col min="1" max="1" width="1.85546875" style="1" customWidth="1"/>
    <col min="2" max="15" width="2.85546875" style="1" customWidth="1"/>
    <col min="16" max="21" width="2.5703125" style="1" customWidth="1"/>
    <col min="22" max="22" width="1.140625" style="1" customWidth="1"/>
    <col min="23" max="23" width="1.28515625" style="1" customWidth="1"/>
    <col min="24" max="24" width="1" style="1" customWidth="1"/>
    <col min="25" max="25" width="4.28515625" style="1" customWidth="1"/>
    <col min="26" max="35" width="2.85546875" style="1" customWidth="1"/>
    <col min="36" max="44" width="2.5703125" style="1" customWidth="1"/>
    <col min="45" max="45" width="3.140625" style="1" customWidth="1"/>
    <col min="46" max="47" width="2.5703125" style="1" customWidth="1"/>
    <col min="48" max="49" width="0.85546875" style="1" customWidth="1"/>
    <col min="50" max="50" width="3.85546875" style="3" customWidth="1"/>
    <col min="51" max="54" width="2.85546875" style="1" customWidth="1"/>
    <col min="55" max="55" width="2.5703125" style="1" customWidth="1"/>
    <col min="56" max="58" width="2.85546875" style="1" customWidth="1"/>
    <col min="59" max="62" width="2.5703125" style="1" customWidth="1"/>
    <col min="63" max="66" width="2.85546875" style="1" customWidth="1"/>
    <col min="67" max="67" width="2.5703125" style="1" customWidth="1"/>
    <col min="68" max="68" width="2.5703125" style="3" customWidth="1"/>
    <col min="69" max="69" width="2.5703125" style="1" customWidth="1"/>
    <col min="70" max="70" width="3" style="1" customWidth="1"/>
    <col min="71" max="72" width="2.5703125" style="1" customWidth="1"/>
    <col min="73" max="73" width="2.5703125" style="2" customWidth="1"/>
    <col min="74" max="74" width="0.85546875" style="2" customWidth="1"/>
    <col min="75" max="76" width="2" style="1" customWidth="1"/>
    <col min="77" max="77" width="2" style="1"/>
    <col min="78" max="78" width="2.140625" style="1" customWidth="1"/>
    <col min="79" max="79" width="2.42578125" style="1" customWidth="1"/>
    <col min="80" max="141" width="2" style="1"/>
    <col min="142" max="142" width="49.7109375" style="1" customWidth="1"/>
    <col min="143" max="16384" width="2" style="1"/>
  </cols>
  <sheetData>
    <row r="1" spans="2:151" ht="15" customHeight="1" x14ac:dyDescent="0.2">
      <c r="B1" s="208" t="s">
        <v>268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5"/>
      <c r="CA1" s="208" t="s">
        <v>268</v>
      </c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</row>
    <row r="2" spans="2:151" ht="8.25" customHeight="1" x14ac:dyDescent="0.2">
      <c r="B2" s="204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5"/>
      <c r="CA2" s="204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</row>
    <row r="3" spans="2:151" ht="29.25" customHeight="1" x14ac:dyDescent="0.2">
      <c r="B3" s="209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151"/>
      <c r="BX3" s="151"/>
      <c r="BY3" s="7"/>
      <c r="BZ3" s="7"/>
      <c r="CA3" s="209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</row>
    <row r="4" spans="2:151" ht="7.5" customHeight="1" x14ac:dyDescent="0.2"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5"/>
      <c r="BX4" s="7"/>
      <c r="BY4" s="7"/>
      <c r="BZ4" s="7"/>
      <c r="CA4" s="204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</row>
    <row r="5" spans="2:151" ht="34.5" customHeight="1" x14ac:dyDescent="0.2">
      <c r="B5" s="201" t="s">
        <v>269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172"/>
      <c r="BX5" s="172"/>
      <c r="BY5" s="177"/>
      <c r="BZ5" s="7"/>
      <c r="CA5" s="201" t="s">
        <v>269</v>
      </c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</row>
    <row r="6" spans="2:151" ht="32.25" customHeight="1" x14ac:dyDescent="0.2">
      <c r="B6" s="201" t="s">
        <v>116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172"/>
      <c r="BX6" s="172"/>
      <c r="BY6" s="167"/>
      <c r="BZ6" s="7"/>
      <c r="CA6" s="201" t="s">
        <v>116</v>
      </c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</row>
    <row r="7" spans="2:151" ht="18" customHeight="1" x14ac:dyDescent="0.2">
      <c r="B7" s="207" t="s">
        <v>270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168"/>
      <c r="BX7" s="177"/>
      <c r="BY7" s="167"/>
      <c r="BZ7" s="7"/>
      <c r="CA7" s="207" t="s">
        <v>270</v>
      </c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</row>
    <row r="8" spans="2:151" ht="15.75" customHeight="1" x14ac:dyDescent="0.2">
      <c r="B8" s="207" t="s">
        <v>271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168"/>
      <c r="BX8" s="177"/>
      <c r="BY8" s="167"/>
      <c r="BZ8" s="7"/>
      <c r="CA8" s="207" t="s">
        <v>271</v>
      </c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  <c r="EP8" s="202"/>
      <c r="EQ8" s="202"/>
      <c r="ER8" s="202"/>
      <c r="ES8" s="202"/>
      <c r="ET8" s="202"/>
      <c r="EU8" s="202"/>
    </row>
    <row r="9" spans="2:151" ht="34.5" customHeight="1" x14ac:dyDescent="0.2">
      <c r="B9" s="201" t="s">
        <v>290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172"/>
      <c r="BX9" s="172"/>
      <c r="BY9" s="167"/>
      <c r="BZ9" s="7"/>
      <c r="CA9" s="201" t="s">
        <v>290</v>
      </c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02"/>
      <c r="DE9" s="202"/>
      <c r="DF9" s="202"/>
      <c r="DG9" s="202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</row>
    <row r="10" spans="2:151" ht="15.75" customHeight="1" x14ac:dyDescent="0.2">
      <c r="B10" s="207" t="s">
        <v>272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169"/>
      <c r="BX10" s="177"/>
      <c r="BY10" s="167"/>
      <c r="BZ10" s="7"/>
      <c r="CA10" s="207" t="s">
        <v>272</v>
      </c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</row>
    <row r="11" spans="2:151" ht="18" customHeight="1" x14ac:dyDescent="0.2">
      <c r="B11" s="207" t="s">
        <v>273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167"/>
      <c r="BX11" s="170"/>
      <c r="BY11" s="167"/>
      <c r="BZ11" s="7"/>
      <c r="CA11" s="207" t="s">
        <v>273</v>
      </c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  <c r="CV11" s="202"/>
      <c r="CW11" s="202"/>
      <c r="CX11" s="202"/>
      <c r="CY11" s="202"/>
      <c r="CZ11" s="202"/>
      <c r="DA11" s="202"/>
      <c r="DB11" s="202"/>
      <c r="DC11" s="202"/>
      <c r="DD11" s="202"/>
      <c r="DE11" s="202"/>
      <c r="DF11" s="202"/>
      <c r="DG11" s="202"/>
      <c r="DH11" s="202"/>
      <c r="DI11" s="202"/>
      <c r="DJ11" s="202"/>
      <c r="DK11" s="202"/>
      <c r="DL11" s="202"/>
      <c r="DM11" s="202"/>
      <c r="DN11" s="202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  <c r="EU11" s="202"/>
    </row>
    <row r="12" spans="2:151" ht="64.5" customHeight="1" x14ac:dyDescent="0.2">
      <c r="B12" s="201" t="s">
        <v>274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172"/>
      <c r="BX12" s="171"/>
      <c r="BY12" s="167"/>
      <c r="BZ12" s="7"/>
      <c r="CA12" s="201" t="s">
        <v>274</v>
      </c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  <c r="EU12" s="202"/>
    </row>
    <row r="13" spans="2:151" ht="35.25" customHeight="1" x14ac:dyDescent="0.2">
      <c r="B13" s="201" t="s">
        <v>275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172"/>
      <c r="BX13" s="171"/>
      <c r="BY13" s="167"/>
      <c r="BZ13" s="7"/>
      <c r="CA13" s="201" t="s">
        <v>275</v>
      </c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</row>
    <row r="14" spans="2:151" ht="30.75" customHeight="1" x14ac:dyDescent="0.2">
      <c r="B14" s="201" t="s">
        <v>276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172"/>
      <c r="BX14" s="172"/>
      <c r="BY14" s="167"/>
      <c r="BZ14" s="7"/>
      <c r="CA14" s="201" t="s">
        <v>276</v>
      </c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</row>
    <row r="15" spans="2:151" ht="32.25" customHeight="1" x14ac:dyDescent="0.2">
      <c r="B15" s="201" t="s">
        <v>277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172"/>
      <c r="BX15" s="172"/>
      <c r="BY15" s="167"/>
      <c r="BZ15" s="7"/>
      <c r="CA15" s="201" t="s">
        <v>277</v>
      </c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</row>
    <row r="16" spans="2:151" ht="37.5" customHeight="1" x14ac:dyDescent="0.2">
      <c r="B16" s="201" t="s">
        <v>278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172"/>
      <c r="BX16" s="172"/>
      <c r="BY16" s="167"/>
      <c r="BZ16" s="7"/>
      <c r="CA16" s="201" t="s">
        <v>278</v>
      </c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</row>
    <row r="17" spans="1:151" ht="50.25" customHeight="1" x14ac:dyDescent="0.2">
      <c r="B17" s="201" t="s">
        <v>279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172"/>
      <c r="BX17" s="172"/>
      <c r="BY17" s="172"/>
      <c r="BZ17" s="7"/>
      <c r="CA17" s="201" t="s">
        <v>279</v>
      </c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2"/>
      <c r="ES17" s="202"/>
      <c r="ET17" s="202"/>
      <c r="EU17" s="202"/>
    </row>
    <row r="18" spans="1:151" ht="47.25" customHeight="1" x14ac:dyDescent="0.2">
      <c r="B18" s="203" t="s">
        <v>291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2"/>
      <c r="BT18" s="202"/>
      <c r="BU18" s="202"/>
      <c r="BV18" s="202"/>
      <c r="BW18" s="149"/>
      <c r="BX18" s="149"/>
      <c r="BY18" s="173"/>
      <c r="BZ18" s="7"/>
      <c r="CA18" s="203" t="s">
        <v>291</v>
      </c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2"/>
      <c r="DA18" s="202"/>
      <c r="DB18" s="202"/>
      <c r="DC18" s="202"/>
      <c r="DD18" s="202"/>
      <c r="DE18" s="202"/>
      <c r="DF18" s="202"/>
      <c r="DG18" s="202"/>
      <c r="DH18" s="202"/>
      <c r="DI18" s="202"/>
      <c r="DJ18" s="202"/>
      <c r="DK18" s="202"/>
      <c r="DL18" s="202"/>
      <c r="DM18" s="202"/>
      <c r="DN18" s="202"/>
      <c r="DO18" s="202"/>
      <c r="DP18" s="202"/>
      <c r="DQ18" s="202"/>
      <c r="DR18" s="202"/>
      <c r="DS18" s="202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2"/>
      <c r="EF18" s="202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2"/>
      <c r="ES18" s="202"/>
      <c r="ET18" s="202"/>
      <c r="EU18" s="202"/>
    </row>
    <row r="19" spans="1:151" ht="32.25" customHeight="1" x14ac:dyDescent="0.2">
      <c r="B19" s="201" t="s">
        <v>289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172"/>
      <c r="BX19" s="172"/>
      <c r="BY19" s="173"/>
      <c r="BZ19" s="7"/>
      <c r="CA19" s="201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/>
      <c r="DD19" s="202"/>
      <c r="DE19" s="202"/>
      <c r="DF19" s="202"/>
      <c r="DG19" s="202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2"/>
      <c r="DX19" s="202"/>
      <c r="DY19" s="202"/>
      <c r="DZ19" s="202"/>
      <c r="EA19" s="202"/>
      <c r="EB19" s="202"/>
      <c r="EC19" s="202"/>
      <c r="ED19" s="202"/>
      <c r="EE19" s="202"/>
      <c r="EF19" s="202"/>
      <c r="EG19" s="202"/>
      <c r="EH19" s="202"/>
      <c r="EI19" s="202"/>
      <c r="EJ19" s="202"/>
      <c r="EK19" s="202"/>
      <c r="EL19" s="202"/>
      <c r="EM19" s="202"/>
      <c r="EN19" s="202"/>
      <c r="EO19" s="202"/>
      <c r="EP19" s="202"/>
      <c r="EQ19" s="202"/>
      <c r="ER19" s="202"/>
      <c r="ES19" s="202"/>
      <c r="ET19" s="202"/>
      <c r="EU19" s="202"/>
    </row>
    <row r="20" spans="1:151" ht="34.5" customHeight="1" x14ac:dyDescent="0.2">
      <c r="B20" s="201" t="s">
        <v>257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2"/>
      <c r="BV20" s="202"/>
      <c r="BW20" s="172"/>
      <c r="BX20" s="172"/>
      <c r="BY20" s="167"/>
      <c r="BZ20" s="7"/>
      <c r="CA20" s="206" t="s">
        <v>0</v>
      </c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</row>
    <row r="21" spans="1:151" ht="51" customHeight="1" x14ac:dyDescent="0.2">
      <c r="B21" s="201" t="s">
        <v>280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172"/>
      <c r="BX21" s="172"/>
      <c r="BY21" s="173"/>
      <c r="BZ21" s="7"/>
      <c r="CA21" s="201"/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2"/>
      <c r="CR21" s="202"/>
      <c r="CS21" s="202"/>
      <c r="CT21" s="202"/>
      <c r="CU21" s="202"/>
      <c r="CV21" s="202"/>
      <c r="CW21" s="202"/>
      <c r="CX21" s="202"/>
      <c r="CY21" s="202"/>
      <c r="CZ21" s="202"/>
      <c r="DA21" s="202"/>
      <c r="DB21" s="202"/>
      <c r="DC21" s="202"/>
      <c r="DD21" s="202"/>
      <c r="DE21" s="202"/>
      <c r="DF21" s="202"/>
      <c r="DG21" s="202"/>
      <c r="DH21" s="202"/>
      <c r="DI21" s="202"/>
      <c r="DJ21" s="202"/>
      <c r="DK21" s="202"/>
      <c r="DL21" s="202"/>
      <c r="DM21" s="202"/>
      <c r="DN21" s="202"/>
      <c r="DO21" s="202"/>
      <c r="DP21" s="202"/>
      <c r="DQ21" s="202"/>
      <c r="DR21" s="202"/>
      <c r="DS21" s="202"/>
      <c r="DT21" s="202"/>
      <c r="DU21" s="202"/>
      <c r="DV21" s="202"/>
      <c r="DW21" s="202"/>
      <c r="DX21" s="202"/>
      <c r="DY21" s="202"/>
      <c r="DZ21" s="202"/>
      <c r="EA21" s="202"/>
      <c r="EB21" s="202"/>
      <c r="EC21" s="202"/>
      <c r="ED21" s="202"/>
      <c r="EE21" s="202"/>
      <c r="EF21" s="202"/>
      <c r="EG21" s="202"/>
      <c r="EH21" s="202"/>
      <c r="EI21" s="202"/>
      <c r="EJ21" s="202"/>
      <c r="EK21" s="202"/>
      <c r="EL21" s="202"/>
      <c r="EM21" s="202"/>
      <c r="EN21" s="202"/>
      <c r="EO21" s="202"/>
      <c r="EP21" s="202"/>
      <c r="EQ21" s="202"/>
      <c r="ER21" s="202"/>
      <c r="ES21" s="202"/>
      <c r="ET21" s="202"/>
      <c r="EU21" s="202"/>
    </row>
    <row r="22" spans="1:151" ht="14.25" customHeight="1" x14ac:dyDescent="0.2">
      <c r="B22" s="201" t="s">
        <v>259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172"/>
      <c r="BX22" s="172"/>
      <c r="BY22" s="173"/>
      <c r="BZ22" s="7"/>
      <c r="CA22" s="201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2"/>
      <c r="EE22" s="202"/>
      <c r="EF22" s="202"/>
      <c r="EG22" s="202"/>
      <c r="EH22" s="202"/>
      <c r="EI22" s="202"/>
      <c r="EJ22" s="202"/>
      <c r="EK22" s="202"/>
      <c r="EL22" s="202"/>
      <c r="EM22" s="202"/>
      <c r="EN22" s="202"/>
      <c r="EO22" s="202"/>
      <c r="EP22" s="202"/>
      <c r="EQ22" s="202"/>
      <c r="ER22" s="202"/>
      <c r="ES22" s="202"/>
      <c r="ET22" s="202"/>
      <c r="EU22" s="202"/>
    </row>
    <row r="23" spans="1:151" ht="23.25" customHeight="1" x14ac:dyDescent="0.2">
      <c r="B23" s="203" t="s">
        <v>260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2"/>
      <c r="BS23" s="202"/>
      <c r="BT23" s="202"/>
      <c r="BU23" s="202"/>
      <c r="BV23" s="202"/>
      <c r="BW23" s="149"/>
      <c r="BX23" s="172"/>
      <c r="BY23" s="173"/>
      <c r="BZ23" s="7"/>
      <c r="CA23" s="203"/>
      <c r="CB23" s="202"/>
      <c r="CC23" s="202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  <c r="CQ23" s="202"/>
      <c r="CR23" s="202"/>
      <c r="CS23" s="202"/>
      <c r="CT23" s="202"/>
      <c r="CU23" s="202"/>
      <c r="CV23" s="202"/>
      <c r="CW23" s="202"/>
      <c r="CX23" s="202"/>
      <c r="CY23" s="202"/>
      <c r="CZ23" s="202"/>
      <c r="DA23" s="202"/>
      <c r="DB23" s="202"/>
      <c r="DC23" s="202"/>
      <c r="DD23" s="202"/>
      <c r="DE23" s="202"/>
      <c r="DF23" s="202"/>
      <c r="DG23" s="202"/>
      <c r="DH23" s="202"/>
      <c r="DI23" s="202"/>
      <c r="DJ23" s="202"/>
      <c r="DK23" s="202"/>
      <c r="DL23" s="202"/>
      <c r="DM23" s="202"/>
      <c r="DN23" s="202"/>
      <c r="DO23" s="202"/>
      <c r="DP23" s="202"/>
      <c r="DQ23" s="202"/>
      <c r="DR23" s="202"/>
      <c r="DS23" s="202"/>
      <c r="DT23" s="202"/>
      <c r="DU23" s="202"/>
      <c r="DV23" s="202"/>
      <c r="DW23" s="202"/>
      <c r="DX23" s="202"/>
      <c r="DY23" s="202"/>
      <c r="DZ23" s="202"/>
      <c r="EA23" s="202"/>
      <c r="EB23" s="202"/>
      <c r="EC23" s="202"/>
      <c r="ED23" s="202"/>
      <c r="EE23" s="202"/>
      <c r="EF23" s="202"/>
      <c r="EG23" s="202"/>
      <c r="EH23" s="202"/>
      <c r="EI23" s="202"/>
      <c r="EJ23" s="202"/>
      <c r="EK23" s="202"/>
      <c r="EL23" s="202"/>
      <c r="EM23" s="202"/>
      <c r="EN23" s="202"/>
      <c r="EO23" s="202"/>
      <c r="EP23" s="202"/>
      <c r="EQ23" s="202"/>
      <c r="ER23" s="202"/>
      <c r="ES23" s="202"/>
      <c r="ET23" s="202"/>
      <c r="EU23" s="202"/>
    </row>
    <row r="24" spans="1:151" ht="23.25" customHeight="1" x14ac:dyDescent="0.2">
      <c r="B24" s="204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172"/>
      <c r="BX24" s="172"/>
      <c r="BY24" s="173"/>
      <c r="BZ24" s="7"/>
      <c r="CA24" s="204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</row>
    <row r="25" spans="1:151" ht="36" customHeight="1" x14ac:dyDescent="0.2">
      <c r="B25" s="206" t="s">
        <v>0</v>
      </c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172"/>
      <c r="BX25" s="167"/>
      <c r="BY25" s="167"/>
      <c r="BZ25" s="7"/>
      <c r="CA25" s="206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</row>
    <row r="26" spans="1:151" ht="12" customHeight="1" x14ac:dyDescent="0.2"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5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</row>
    <row r="27" spans="1:151" ht="12" customHeight="1" x14ac:dyDescent="0.2"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5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</row>
    <row r="28" spans="1:151" ht="12" hidden="1" customHeight="1" x14ac:dyDescent="0.2">
      <c r="B28" s="204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5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</row>
    <row r="29" spans="1:151" ht="12" hidden="1" customHeight="1" x14ac:dyDescent="0.2"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74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</row>
    <row r="30" spans="1:151" ht="12" hidden="1" customHeight="1" x14ac:dyDescent="0.2">
      <c r="A30" s="175"/>
      <c r="B30" s="175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76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49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</row>
    <row r="31" spans="1:151" ht="10.15" hidden="1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6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67"/>
      <c r="BQ31" s="7"/>
      <c r="BR31" s="7"/>
      <c r="BS31" s="7"/>
      <c r="BT31" s="7"/>
      <c r="BU31" s="6"/>
      <c r="BV31" s="5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</row>
    <row r="32" spans="1:151" ht="10.15" customHeight="1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6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67"/>
      <c r="BQ32" s="7"/>
      <c r="BR32" s="7"/>
      <c r="BS32" s="7"/>
      <c r="BT32" s="7"/>
      <c r="BU32" s="6"/>
      <c r="BV32" s="5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</row>
    <row r="33" spans="3:87" ht="10.15" customHeight="1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6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67"/>
      <c r="BQ33" s="7"/>
      <c r="BR33" s="7"/>
      <c r="BS33" s="7"/>
      <c r="BT33" s="7"/>
      <c r="BU33" s="4"/>
      <c r="BV33" s="4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</row>
    <row r="34" spans="3:87" ht="10.15" customHeight="1" x14ac:dyDescent="0.2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6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67"/>
      <c r="BQ34" s="7"/>
      <c r="BR34" s="7"/>
      <c r="BS34" s="7"/>
      <c r="BT34" s="7"/>
      <c r="BU34" s="4"/>
      <c r="BV34" s="4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</row>
    <row r="35" spans="3:87" ht="10.15" customHeight="1" x14ac:dyDescent="0.2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6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67"/>
      <c r="BQ35" s="7"/>
      <c r="BR35" s="7"/>
      <c r="BS35" s="7"/>
      <c r="BT35" s="7"/>
      <c r="BU35" s="166"/>
      <c r="BV35" s="166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</row>
    <row r="36" spans="3:87" ht="10.15" customHeight="1" x14ac:dyDescent="0.2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6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67"/>
      <c r="BQ36" s="7"/>
      <c r="BR36" s="7"/>
      <c r="BS36" s="7"/>
      <c r="BT36" s="7"/>
      <c r="BU36" s="166"/>
      <c r="BV36" s="166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</row>
    <row r="37" spans="3:87" ht="10.15" customHeight="1" x14ac:dyDescent="0.2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6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67"/>
      <c r="BQ37" s="7"/>
      <c r="BR37" s="7"/>
      <c r="BS37" s="7"/>
      <c r="BT37" s="7"/>
      <c r="BU37" s="166"/>
      <c r="BV37" s="166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</row>
    <row r="38" spans="3:87" ht="27.75" customHeight="1" x14ac:dyDescent="0.2"/>
  </sheetData>
  <sheetProtection selectLockedCells="1" autoFilter="0" selectUnlockedCells="1"/>
  <dataConsolidate/>
  <mergeCells count="53">
    <mergeCell ref="B28:BV28"/>
    <mergeCell ref="B11:BV11"/>
    <mergeCell ref="B12:BV12"/>
    <mergeCell ref="B13:BV13"/>
    <mergeCell ref="B14:BV14"/>
    <mergeCell ref="B15:BV15"/>
    <mergeCell ref="B16:BV16"/>
    <mergeCell ref="B23:BV23"/>
    <mergeCell ref="B24:BV24"/>
    <mergeCell ref="B25:BV25"/>
    <mergeCell ref="B26:BV26"/>
    <mergeCell ref="B27:BV27"/>
    <mergeCell ref="B19:BV19"/>
    <mergeCell ref="B20:BV20"/>
    <mergeCell ref="B21:BV21"/>
    <mergeCell ref="B22:BV22"/>
    <mergeCell ref="B17:BV17"/>
    <mergeCell ref="B18:BV18"/>
    <mergeCell ref="B1:BV1"/>
    <mergeCell ref="B2:BV2"/>
    <mergeCell ref="B3:BV3"/>
    <mergeCell ref="B4:BV4"/>
    <mergeCell ref="B10:BV10"/>
    <mergeCell ref="B5:BV5"/>
    <mergeCell ref="B6:BV6"/>
    <mergeCell ref="B7:BV7"/>
    <mergeCell ref="B8:BV8"/>
    <mergeCell ref="B9:BV9"/>
    <mergeCell ref="CA1:EU1"/>
    <mergeCell ref="CA2:EU2"/>
    <mergeCell ref="CA3:EU3"/>
    <mergeCell ref="CA4:EU4"/>
    <mergeCell ref="CA5:EU5"/>
    <mergeCell ref="CA6:EU6"/>
    <mergeCell ref="CA7:EU7"/>
    <mergeCell ref="CA8:EU8"/>
    <mergeCell ref="CA9:EU9"/>
    <mergeCell ref="CA10:EU10"/>
    <mergeCell ref="CA11:EU11"/>
    <mergeCell ref="CA12:EU12"/>
    <mergeCell ref="CA13:EU13"/>
    <mergeCell ref="CA14:EU14"/>
    <mergeCell ref="CA15:EU15"/>
    <mergeCell ref="CA16:EU16"/>
    <mergeCell ref="CA17:EU17"/>
    <mergeCell ref="CA18:EU18"/>
    <mergeCell ref="CA19:EU19"/>
    <mergeCell ref="CA20:EU20"/>
    <mergeCell ref="CA21:EU21"/>
    <mergeCell ref="CA22:EU22"/>
    <mergeCell ref="CA23:EU23"/>
    <mergeCell ref="CA24:EU24"/>
    <mergeCell ref="CA25:EU25"/>
  </mergeCells>
  <printOptions horizontalCentered="1" verticalCentered="1"/>
  <pageMargins left="0.19685039370078741" right="0.19685039370078741" top="7.874015748031496E-2" bottom="7.874015748031496E-2" header="0" footer="0"/>
  <pageSetup paperSize="9" scale="65" fitToHeight="2" orientation="landscape" horizontalDpi="12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B1:EU36"/>
  <sheetViews>
    <sheetView showGridLines="0" topLeftCell="T1" zoomScale="70" zoomScaleNormal="70" zoomScaleSheetLayoutView="75" workbookViewId="0">
      <selection activeCell="CA21" sqref="CA21:EU21"/>
    </sheetView>
  </sheetViews>
  <sheetFormatPr defaultColWidth="2" defaultRowHeight="10.15" customHeight="1" x14ac:dyDescent="0.2"/>
  <cols>
    <col min="1" max="1" width="1.85546875" style="1" customWidth="1"/>
    <col min="2" max="15" width="2.85546875" style="1" customWidth="1"/>
    <col min="16" max="21" width="2.5703125" style="1" customWidth="1"/>
    <col min="22" max="22" width="1.140625" style="1" customWidth="1"/>
    <col min="23" max="23" width="1.28515625" style="1" customWidth="1"/>
    <col min="24" max="24" width="1" style="1" customWidth="1"/>
    <col min="25" max="25" width="4.28515625" style="1" customWidth="1"/>
    <col min="26" max="35" width="2.85546875" style="1" customWidth="1"/>
    <col min="36" max="44" width="2.5703125" style="1" customWidth="1"/>
    <col min="45" max="45" width="3.140625" style="1" customWidth="1"/>
    <col min="46" max="47" width="2.5703125" style="1" customWidth="1"/>
    <col min="48" max="49" width="0.85546875" style="1" customWidth="1"/>
    <col min="50" max="50" width="3.85546875" style="1" customWidth="1"/>
    <col min="51" max="54" width="2.85546875" style="1" customWidth="1"/>
    <col min="55" max="55" width="2.5703125" style="1" customWidth="1"/>
    <col min="56" max="58" width="2.85546875" style="1" customWidth="1"/>
    <col min="59" max="62" width="2.5703125" style="1" customWidth="1"/>
    <col min="63" max="66" width="2.85546875" style="1" customWidth="1"/>
    <col min="67" max="68" width="2.5703125" style="1" customWidth="1"/>
    <col min="69" max="69" width="2.5703125" style="3" customWidth="1"/>
    <col min="70" max="70" width="3" style="1" customWidth="1"/>
    <col min="71" max="73" width="2.5703125" style="1" customWidth="1"/>
    <col min="74" max="74" width="0.85546875" style="2" customWidth="1"/>
    <col min="75" max="75" width="2" style="2" customWidth="1"/>
    <col min="76" max="77" width="2" style="1" customWidth="1"/>
    <col min="78" max="78" width="2.140625" style="1" customWidth="1"/>
    <col min="79" max="79" width="2.42578125" style="1" customWidth="1"/>
    <col min="80" max="80" width="2" style="1" customWidth="1"/>
    <col min="81" max="141" width="2" style="1"/>
    <col min="142" max="142" width="49.7109375" style="1" customWidth="1"/>
    <col min="143" max="16384" width="2" style="1"/>
  </cols>
  <sheetData>
    <row r="1" spans="2:151" ht="15" customHeight="1" x14ac:dyDescent="0.2">
      <c r="B1" s="208" t="s">
        <v>261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152"/>
      <c r="BX1" s="5"/>
      <c r="BY1" s="7"/>
      <c r="BZ1" s="7"/>
      <c r="CA1" s="208" t="s">
        <v>261</v>
      </c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</row>
    <row r="2" spans="2:151" ht="8.25" customHeight="1" x14ac:dyDescent="0.2">
      <c r="B2" s="204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152"/>
      <c r="BX2" s="5"/>
      <c r="BY2" s="7"/>
      <c r="BZ2" s="7"/>
      <c r="CA2" s="204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</row>
    <row r="3" spans="2:151" ht="29.25" customHeight="1" x14ac:dyDescent="0.2">
      <c r="B3" s="204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151"/>
      <c r="BX3" s="151"/>
      <c r="BY3" s="151"/>
      <c r="BZ3" s="7"/>
      <c r="CA3" s="204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</row>
    <row r="4" spans="2:151" ht="7.5" customHeight="1" x14ac:dyDescent="0.2"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7"/>
      <c r="BX4" s="5"/>
      <c r="BY4" s="7"/>
      <c r="BZ4" s="7"/>
      <c r="CA4" s="204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</row>
    <row r="5" spans="2:151" ht="31.5" customHeight="1" x14ac:dyDescent="0.2">
      <c r="B5" s="203" t="s">
        <v>1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145"/>
      <c r="BX5" s="145"/>
      <c r="BY5" s="145"/>
      <c r="BZ5" s="7"/>
      <c r="CA5" s="203" t="s">
        <v>1</v>
      </c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</row>
    <row r="6" spans="2:151" ht="32.25" customHeight="1" x14ac:dyDescent="0.2">
      <c r="B6" s="203" t="s">
        <v>116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145"/>
      <c r="BX6" s="145"/>
      <c r="BY6" s="145"/>
      <c r="BZ6" s="7"/>
      <c r="CA6" s="203" t="s">
        <v>116</v>
      </c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</row>
    <row r="7" spans="2:151" ht="15" customHeight="1" x14ac:dyDescent="0.2">
      <c r="B7" s="214" t="s">
        <v>246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145"/>
      <c r="BX7" s="163"/>
      <c r="BY7" s="153"/>
      <c r="BZ7" s="7"/>
      <c r="CA7" s="214" t="s">
        <v>246</v>
      </c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</row>
    <row r="8" spans="2:151" ht="18.75" customHeight="1" x14ac:dyDescent="0.2">
      <c r="B8" s="214" t="s">
        <v>247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145"/>
      <c r="BX8" s="163"/>
      <c r="BY8" s="153"/>
      <c r="BZ8" s="7"/>
      <c r="CA8" s="214" t="s">
        <v>247</v>
      </c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</row>
    <row r="9" spans="2:151" ht="19.5" customHeight="1" x14ac:dyDescent="0.2">
      <c r="B9" s="203" t="s">
        <v>248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145"/>
      <c r="BX9" s="145"/>
      <c r="BY9" s="145"/>
      <c r="BZ9" s="7"/>
      <c r="CA9" s="203" t="s">
        <v>248</v>
      </c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</row>
    <row r="10" spans="2:151" ht="15.75" customHeight="1" x14ac:dyDescent="0.2">
      <c r="B10" s="214" t="s">
        <v>120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145"/>
      <c r="BX10" s="164"/>
      <c r="BY10" s="153"/>
      <c r="BZ10" s="7"/>
      <c r="CA10" s="214" t="s">
        <v>120</v>
      </c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</row>
    <row r="11" spans="2:151" ht="35.25" customHeight="1" x14ac:dyDescent="0.2">
      <c r="B11" s="203" t="s">
        <v>262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145"/>
      <c r="BX11" s="145"/>
      <c r="BY11" s="145"/>
      <c r="BZ11" s="7"/>
      <c r="CA11" s="203" t="s">
        <v>262</v>
      </c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</row>
    <row r="12" spans="2:151" ht="36" customHeight="1" x14ac:dyDescent="0.2">
      <c r="B12" s="203" t="s">
        <v>263</v>
      </c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145"/>
      <c r="BX12" s="145"/>
      <c r="BY12" s="145"/>
      <c r="BZ12" s="7"/>
      <c r="CA12" s="203" t="s">
        <v>263</v>
      </c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</row>
    <row r="13" spans="2:151" ht="64.5" customHeight="1" x14ac:dyDescent="0.2">
      <c r="B13" s="203" t="s">
        <v>123</v>
      </c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145"/>
      <c r="BX13" s="145"/>
      <c r="BY13" s="145"/>
      <c r="BZ13" s="7"/>
      <c r="CA13" s="203" t="s">
        <v>123</v>
      </c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</row>
    <row r="14" spans="2:151" ht="33" customHeight="1" x14ac:dyDescent="0.2">
      <c r="B14" s="203" t="s">
        <v>264</v>
      </c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145"/>
      <c r="BX14" s="145"/>
      <c r="BY14" s="145"/>
      <c r="BZ14" s="7"/>
      <c r="CA14" s="203" t="s">
        <v>264</v>
      </c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</row>
    <row r="15" spans="2:151" ht="32.25" customHeight="1" x14ac:dyDescent="0.2">
      <c r="B15" s="203" t="s">
        <v>125</v>
      </c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145"/>
      <c r="BX15" s="145"/>
      <c r="BY15" s="145"/>
      <c r="BZ15" s="7"/>
      <c r="CA15" s="203" t="s">
        <v>125</v>
      </c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</row>
    <row r="16" spans="2:151" ht="33" customHeight="1" x14ac:dyDescent="0.2">
      <c r="B16" s="203" t="s">
        <v>265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145"/>
      <c r="BX16" s="145"/>
      <c r="BY16" s="145"/>
      <c r="BZ16" s="7"/>
      <c r="CA16" s="203" t="s">
        <v>265</v>
      </c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  <c r="ER16" s="215"/>
      <c r="ES16" s="215"/>
      <c r="ET16" s="215"/>
      <c r="EU16" s="215"/>
    </row>
    <row r="17" spans="2:151" ht="35.25" customHeight="1" x14ac:dyDescent="0.2">
      <c r="B17" s="203" t="s">
        <v>266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145"/>
      <c r="BX17" s="145"/>
      <c r="BY17" s="145"/>
      <c r="BZ17" s="7"/>
      <c r="CA17" s="203" t="s">
        <v>266</v>
      </c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  <c r="ER17" s="215"/>
      <c r="ES17" s="215"/>
      <c r="ET17" s="215"/>
      <c r="EU17" s="215"/>
    </row>
    <row r="18" spans="2:151" ht="49.5" customHeight="1" x14ac:dyDescent="0.2">
      <c r="B18" s="203" t="s">
        <v>267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145"/>
      <c r="BX18" s="145"/>
      <c r="BY18" s="145"/>
      <c r="BZ18" s="7"/>
      <c r="CA18" s="203" t="s">
        <v>267</v>
      </c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</row>
    <row r="19" spans="2:151" ht="46.5" customHeight="1" x14ac:dyDescent="0.2">
      <c r="B19" s="203" t="s">
        <v>171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145"/>
      <c r="BX19" s="153"/>
      <c r="BY19" s="153"/>
      <c r="BZ19" s="7"/>
      <c r="CA19" s="203" t="s">
        <v>171</v>
      </c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</row>
    <row r="20" spans="2:151" ht="29.25" customHeight="1" x14ac:dyDescent="0.2">
      <c r="B20" s="212" t="s">
        <v>288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145"/>
      <c r="BX20" s="145"/>
      <c r="BY20" s="145"/>
      <c r="BZ20" s="7"/>
      <c r="CA20" s="212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</row>
    <row r="21" spans="2:151" ht="31.5" customHeight="1" x14ac:dyDescent="0.2">
      <c r="B21" s="218" t="s">
        <v>172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145"/>
      <c r="BX21" s="145"/>
      <c r="BY21" s="145"/>
      <c r="BZ21" s="7"/>
      <c r="CA21" s="210" t="s">
        <v>0</v>
      </c>
      <c r="CB21" s="211"/>
      <c r="CC21" s="211"/>
      <c r="CD21" s="211"/>
      <c r="CE21" s="211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211"/>
      <c r="CQ21" s="211"/>
      <c r="CR21" s="211"/>
      <c r="CS21" s="211"/>
      <c r="CT21" s="211"/>
      <c r="CU21" s="211"/>
      <c r="CV21" s="211"/>
      <c r="CW21" s="211"/>
      <c r="CX21" s="211"/>
      <c r="CY21" s="211"/>
      <c r="CZ21" s="211"/>
      <c r="DA21" s="211"/>
      <c r="DB21" s="211"/>
      <c r="DC21" s="211"/>
      <c r="DD21" s="211"/>
      <c r="DE21" s="211"/>
      <c r="DF21" s="211"/>
      <c r="DG21" s="211"/>
      <c r="DH21" s="211"/>
      <c r="DI21" s="211"/>
      <c r="DJ21" s="211"/>
      <c r="DK21" s="211"/>
      <c r="DL21" s="211"/>
      <c r="DM21" s="211"/>
      <c r="DN21" s="211"/>
      <c r="DO21" s="211"/>
      <c r="DP21" s="211"/>
      <c r="DQ21" s="211"/>
      <c r="DR21" s="211"/>
      <c r="DS21" s="211"/>
      <c r="DT21" s="211"/>
      <c r="DU21" s="211"/>
      <c r="DV21" s="211"/>
      <c r="DW21" s="211"/>
      <c r="DX21" s="211"/>
      <c r="DY21" s="211"/>
      <c r="DZ21" s="211"/>
      <c r="EA21" s="211"/>
      <c r="EB21" s="211"/>
      <c r="EC21" s="211"/>
      <c r="ED21" s="211"/>
      <c r="EE21" s="211"/>
      <c r="EF21" s="211"/>
      <c r="EG21" s="211"/>
      <c r="EH21" s="211"/>
      <c r="EI21" s="211"/>
      <c r="EJ21" s="211"/>
      <c r="EK21" s="211"/>
      <c r="EL21" s="211"/>
      <c r="EM21" s="211"/>
      <c r="EN21" s="211"/>
      <c r="EO21" s="211"/>
      <c r="EP21" s="211"/>
      <c r="EQ21" s="211"/>
      <c r="ER21" s="211"/>
      <c r="ES21" s="211"/>
      <c r="ET21" s="211"/>
      <c r="EU21" s="211"/>
    </row>
    <row r="22" spans="2:151" ht="48" customHeight="1" x14ac:dyDescent="0.2">
      <c r="B22" s="212" t="s">
        <v>244</v>
      </c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145"/>
      <c r="BX22" s="145"/>
      <c r="BY22" s="145"/>
      <c r="BZ22" s="7"/>
      <c r="CA22" s="212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</row>
    <row r="23" spans="2:151" ht="18" customHeight="1" x14ac:dyDescent="0.2">
      <c r="B23" s="214" t="s">
        <v>173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145"/>
      <c r="BX23" s="145"/>
      <c r="BY23" s="145"/>
      <c r="BZ23" s="7"/>
      <c r="CA23" s="214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</row>
    <row r="24" spans="2:151" ht="18" customHeight="1" x14ac:dyDescent="0.2">
      <c r="B24" s="203" t="s">
        <v>174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145"/>
      <c r="BX24" s="154"/>
      <c r="BY24" s="154"/>
      <c r="BZ24" s="7"/>
      <c r="CA24" s="203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</row>
    <row r="25" spans="2:151" ht="15" customHeight="1" x14ac:dyDescent="0.2">
      <c r="B25" s="216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162"/>
      <c r="BX25" s="161"/>
      <c r="BY25" s="161"/>
      <c r="BZ25" s="7"/>
      <c r="CA25" s="216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</row>
    <row r="26" spans="2:151" ht="33.75" customHeight="1" x14ac:dyDescent="0.2">
      <c r="B26" s="210" t="s">
        <v>0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165"/>
      <c r="BX26" s="165"/>
      <c r="BY26" s="165"/>
      <c r="BZ26" s="7"/>
      <c r="CA26" s="210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</row>
    <row r="27" spans="2:151" ht="18.75" customHeight="1" x14ac:dyDescent="0.2"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</row>
    <row r="28" spans="2:151" ht="10.15" customHeight="1" x14ac:dyDescent="0.2">
      <c r="B28" s="204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5"/>
      <c r="BX28" s="7"/>
      <c r="BY28" s="7"/>
      <c r="BZ28" s="7"/>
      <c r="CA28" s="7"/>
      <c r="CB28" s="7"/>
      <c r="CC28" s="7"/>
      <c r="CD28" s="7"/>
      <c r="CE28" s="7"/>
      <c r="CF28" s="7"/>
      <c r="CG28" s="7"/>
    </row>
    <row r="29" spans="2:151" ht="10.15" customHeight="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67"/>
      <c r="BR29" s="7"/>
      <c r="BS29" s="7"/>
      <c r="BT29" s="7"/>
      <c r="BU29" s="7"/>
      <c r="BV29" s="6"/>
      <c r="BW29" s="5"/>
      <c r="BX29" s="7"/>
      <c r="BY29" s="7"/>
      <c r="BZ29" s="7"/>
      <c r="CA29" s="7"/>
      <c r="CB29" s="7"/>
      <c r="CC29" s="7"/>
      <c r="CD29" s="7"/>
      <c r="CE29" s="7"/>
      <c r="CF29" s="7"/>
      <c r="CG29" s="7"/>
    </row>
    <row r="30" spans="2:151" ht="10.15" hidden="1" customHeight="1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67"/>
      <c r="BR30" s="7"/>
      <c r="BS30" s="7"/>
      <c r="BT30" s="7"/>
      <c r="BU30" s="7"/>
      <c r="BV30" s="4"/>
      <c r="BW30" s="4"/>
      <c r="BX30" s="7"/>
      <c r="BY30" s="7"/>
      <c r="BZ30" s="7"/>
      <c r="CA30" s="7"/>
      <c r="CB30" s="7"/>
      <c r="CC30" s="7"/>
      <c r="CD30" s="7"/>
      <c r="CE30" s="7"/>
      <c r="CF30" s="7"/>
      <c r="CG30" s="7"/>
    </row>
    <row r="31" spans="2:151" ht="10.15" hidden="1" customHeight="1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67"/>
      <c r="BR31" s="7"/>
      <c r="BS31" s="7"/>
      <c r="BT31" s="7"/>
      <c r="BU31" s="7"/>
      <c r="BV31" s="4"/>
      <c r="BW31" s="4"/>
      <c r="BX31" s="7"/>
      <c r="BY31" s="7"/>
      <c r="BZ31" s="7"/>
      <c r="CA31" s="7"/>
      <c r="CB31" s="7"/>
      <c r="CC31" s="7"/>
      <c r="CD31" s="7"/>
      <c r="CE31" s="7"/>
      <c r="CF31" s="7"/>
      <c r="CG31" s="7"/>
    </row>
    <row r="32" spans="2:151" ht="10.15" hidden="1" customHeight="1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67"/>
      <c r="BR32" s="7"/>
      <c r="BS32" s="7"/>
      <c r="BT32" s="7"/>
      <c r="BU32" s="7"/>
      <c r="BV32" s="166"/>
      <c r="BW32" s="166"/>
      <c r="BX32" s="7"/>
      <c r="BY32" s="7"/>
      <c r="BZ32" s="7"/>
      <c r="CA32" s="7"/>
      <c r="CB32" s="7"/>
      <c r="CC32" s="7"/>
      <c r="CD32" s="7"/>
      <c r="CE32" s="7"/>
      <c r="CF32" s="7"/>
      <c r="CG32" s="7"/>
    </row>
    <row r="33" spans="2:85" ht="10.15" hidden="1" customHeight="1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67"/>
      <c r="BR33" s="7"/>
      <c r="BS33" s="7"/>
      <c r="BT33" s="7"/>
      <c r="BU33" s="7"/>
      <c r="BV33" s="166"/>
      <c r="BW33" s="166"/>
      <c r="BX33" s="7"/>
      <c r="BY33" s="7"/>
      <c r="BZ33" s="7"/>
      <c r="CA33" s="7"/>
      <c r="CB33" s="7"/>
      <c r="CC33" s="7"/>
      <c r="CD33" s="7"/>
      <c r="CE33" s="7"/>
      <c r="CF33" s="7"/>
      <c r="CG33" s="7"/>
    </row>
    <row r="34" spans="2:85" ht="10.15" customHeight="1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67"/>
      <c r="BR34" s="7"/>
      <c r="BS34" s="7"/>
      <c r="BT34" s="7"/>
      <c r="BU34" s="7"/>
      <c r="BV34" s="166"/>
      <c r="BW34" s="166"/>
      <c r="BX34" s="7"/>
      <c r="BY34" s="7"/>
      <c r="BZ34" s="7"/>
      <c r="CA34" s="7"/>
      <c r="CB34" s="7"/>
      <c r="CC34" s="7"/>
      <c r="CD34" s="7"/>
      <c r="CE34" s="7"/>
      <c r="CF34" s="7"/>
      <c r="CG34" s="7"/>
    </row>
    <row r="35" spans="2:85" ht="10.15" customHeigh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67"/>
      <c r="BR35" s="7"/>
      <c r="BS35" s="7"/>
      <c r="BT35" s="7"/>
      <c r="BU35" s="7"/>
      <c r="BV35" s="166"/>
      <c r="BW35" s="166"/>
      <c r="BX35" s="7"/>
      <c r="BY35" s="7"/>
      <c r="BZ35" s="7"/>
      <c r="CA35" s="7"/>
      <c r="CB35" s="7"/>
      <c r="CC35" s="7"/>
      <c r="CD35" s="7"/>
      <c r="CE35" s="7"/>
      <c r="CF35" s="7"/>
      <c r="CG35" s="7"/>
    </row>
    <row r="36" spans="2:85" ht="10.15" customHeight="1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67"/>
      <c r="BR36" s="7"/>
      <c r="BS36" s="7"/>
      <c r="BT36" s="7"/>
      <c r="BU36" s="7"/>
      <c r="BV36" s="166"/>
      <c r="BW36" s="166"/>
      <c r="BX36" s="7"/>
      <c r="BY36" s="7"/>
      <c r="BZ36" s="7"/>
      <c r="CA36" s="7"/>
      <c r="CB36" s="7"/>
      <c r="CC36" s="7"/>
      <c r="CD36" s="7"/>
      <c r="CE36" s="7"/>
      <c r="CF36" s="7"/>
      <c r="CG36" s="7"/>
    </row>
  </sheetData>
  <sheetProtection selectLockedCells="1" autoFilter="0" selectUnlockedCells="1"/>
  <dataConsolidate/>
  <mergeCells count="54">
    <mergeCell ref="B28:BV28"/>
    <mergeCell ref="B14:BV14"/>
    <mergeCell ref="B15:BV15"/>
    <mergeCell ref="B16:BV16"/>
    <mergeCell ref="B17:BV17"/>
    <mergeCell ref="B18:BV18"/>
    <mergeCell ref="B20:BV20"/>
    <mergeCell ref="B24:BV24"/>
    <mergeCell ref="B25:BV25"/>
    <mergeCell ref="B27:BV27"/>
    <mergeCell ref="B26:BV26"/>
    <mergeCell ref="B23:BV23"/>
    <mergeCell ref="B6:BV6"/>
    <mergeCell ref="B7:BV7"/>
    <mergeCell ref="B21:BV21"/>
    <mergeCell ref="B22:BV22"/>
    <mergeCell ref="B19:BV19"/>
    <mergeCell ref="B8:BV8"/>
    <mergeCell ref="B9:BV9"/>
    <mergeCell ref="B10:BV10"/>
    <mergeCell ref="B11:BV11"/>
    <mergeCell ref="B12:BV12"/>
    <mergeCell ref="B13:BV13"/>
    <mergeCell ref="B1:BV1"/>
    <mergeCell ref="B2:BV2"/>
    <mergeCell ref="B3:BV3"/>
    <mergeCell ref="B4:BV4"/>
    <mergeCell ref="B5:BV5"/>
    <mergeCell ref="CA1:EU1"/>
    <mergeCell ref="CA2:EU2"/>
    <mergeCell ref="CA3:EU3"/>
    <mergeCell ref="CA4:EU4"/>
    <mergeCell ref="CA5:EU5"/>
    <mergeCell ref="CA6:EU6"/>
    <mergeCell ref="CA7:EU7"/>
    <mergeCell ref="CA8:EU8"/>
    <mergeCell ref="CA9:EU9"/>
    <mergeCell ref="CA10:EU10"/>
    <mergeCell ref="CA11:EU11"/>
    <mergeCell ref="CA12:EU12"/>
    <mergeCell ref="CA13:EU13"/>
    <mergeCell ref="CA14:EU14"/>
    <mergeCell ref="CA15:EU15"/>
    <mergeCell ref="CA16:EU16"/>
    <mergeCell ref="CA17:EU17"/>
    <mergeCell ref="CA18:EU18"/>
    <mergeCell ref="CA19:EU19"/>
    <mergeCell ref="CA20:EU20"/>
    <mergeCell ref="CA26:EU26"/>
    <mergeCell ref="CA21:EU21"/>
    <mergeCell ref="CA22:EU22"/>
    <mergeCell ref="CA23:EU23"/>
    <mergeCell ref="CA24:EU24"/>
    <mergeCell ref="CA25:EU25"/>
  </mergeCells>
  <printOptions horizontalCentered="1" verticalCentered="1"/>
  <pageMargins left="0.19685039370078741" right="0.19685039370078741" top="7.874015748031496E-2" bottom="7.874015748031496E-2" header="0" footer="0"/>
  <pageSetup paperSize="9" scale="67" fitToHeight="2" orientation="landscape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U38"/>
  <sheetViews>
    <sheetView showGridLines="0" zoomScale="70" zoomScaleNormal="70" zoomScaleSheetLayoutView="100" workbookViewId="0">
      <selection activeCell="CA21" sqref="CA21:EU21"/>
    </sheetView>
  </sheetViews>
  <sheetFormatPr defaultColWidth="2" defaultRowHeight="10.15" customHeight="1" x14ac:dyDescent="0.2"/>
  <cols>
    <col min="1" max="1" width="1.85546875" style="1" customWidth="1"/>
    <col min="2" max="15" width="2.85546875" style="1" customWidth="1"/>
    <col min="16" max="21" width="2.5703125" style="1" customWidth="1"/>
    <col min="22" max="22" width="1.140625" style="1" customWidth="1"/>
    <col min="23" max="23" width="1.28515625" style="1" customWidth="1"/>
    <col min="24" max="24" width="1" style="1" customWidth="1"/>
    <col min="25" max="25" width="4.28515625" style="1" customWidth="1"/>
    <col min="26" max="35" width="2.85546875" style="1" customWidth="1"/>
    <col min="36" max="44" width="2.5703125" style="1" customWidth="1"/>
    <col min="45" max="45" width="3.140625" style="1" customWidth="1"/>
    <col min="46" max="47" width="2.5703125" style="1" customWidth="1"/>
    <col min="48" max="48" width="0.85546875" style="1" customWidth="1"/>
    <col min="49" max="49" width="0.85546875" style="3" customWidth="1"/>
    <col min="50" max="50" width="3.85546875" style="1" customWidth="1"/>
    <col min="51" max="54" width="2.85546875" style="1" customWidth="1"/>
    <col min="55" max="55" width="2.5703125" style="1" customWidth="1"/>
    <col min="56" max="58" width="2.85546875" style="1" customWidth="1"/>
    <col min="59" max="62" width="2.5703125" style="1" customWidth="1"/>
    <col min="63" max="65" width="2.85546875" style="1" customWidth="1"/>
    <col min="66" max="66" width="2.85546875" style="3" customWidth="1"/>
    <col min="67" max="69" width="2.5703125" style="1" customWidth="1"/>
    <col min="70" max="70" width="3" style="1" customWidth="1"/>
    <col min="71" max="72" width="2.5703125" style="2" customWidth="1"/>
    <col min="73" max="73" width="2.5703125" style="1" customWidth="1"/>
    <col min="74" max="74" width="0.85546875" style="1" customWidth="1"/>
    <col min="75" max="77" width="2" style="1"/>
    <col min="78" max="78" width="2.140625" style="1" customWidth="1"/>
    <col min="79" max="79" width="2.42578125" style="1" customWidth="1"/>
    <col min="80" max="82" width="2" style="1"/>
    <col min="83" max="83" width="2" style="1" customWidth="1"/>
    <col min="84" max="85" width="2" style="1"/>
    <col min="86" max="86" width="2" style="1" customWidth="1"/>
    <col min="87" max="141" width="2" style="1"/>
    <col min="142" max="142" width="49.7109375" style="1" customWidth="1"/>
    <col min="143" max="16384" width="2" style="1"/>
  </cols>
  <sheetData>
    <row r="1" spans="2:151" ht="15" customHeight="1" x14ac:dyDescent="0.2">
      <c r="B1" s="208" t="s">
        <v>245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152"/>
      <c r="CA1" s="208" t="s">
        <v>245</v>
      </c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8"/>
      <c r="DT1" s="208"/>
      <c r="DU1" s="208"/>
      <c r="DV1" s="208"/>
      <c r="DW1" s="208"/>
      <c r="DX1" s="208"/>
      <c r="DY1" s="208"/>
      <c r="DZ1" s="208"/>
      <c r="EA1" s="208"/>
      <c r="EB1" s="208"/>
      <c r="EC1" s="208"/>
      <c r="ED1" s="208"/>
      <c r="EE1" s="208"/>
      <c r="EF1" s="208"/>
      <c r="EG1" s="208"/>
      <c r="EH1" s="208"/>
      <c r="EI1" s="208"/>
      <c r="EJ1" s="208"/>
      <c r="EK1" s="208"/>
      <c r="EL1" s="208"/>
      <c r="EM1" s="208"/>
      <c r="EN1" s="208"/>
      <c r="EO1" s="208"/>
      <c r="EP1" s="208"/>
      <c r="EQ1" s="208"/>
      <c r="ER1" s="208"/>
      <c r="ES1" s="193"/>
    </row>
    <row r="2" spans="2:151" ht="8.25" customHeight="1" x14ac:dyDescent="0.2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7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  <c r="CV2" s="193"/>
      <c r="CW2" s="193"/>
      <c r="CX2" s="193"/>
      <c r="CY2" s="193"/>
      <c r="CZ2" s="193"/>
      <c r="DA2" s="193"/>
      <c r="DB2" s="193"/>
      <c r="DC2" s="193"/>
      <c r="DD2" s="193"/>
      <c r="DE2" s="193"/>
      <c r="DF2" s="193"/>
      <c r="DG2" s="193"/>
      <c r="DH2" s="193"/>
      <c r="DI2" s="193"/>
      <c r="DJ2" s="193"/>
      <c r="DK2" s="193"/>
      <c r="DL2" s="193"/>
      <c r="DM2" s="193"/>
      <c r="DN2" s="193"/>
      <c r="DO2" s="193"/>
      <c r="DP2" s="193"/>
      <c r="DQ2" s="193"/>
      <c r="DR2" s="193"/>
      <c r="DS2" s="193"/>
      <c r="DT2" s="193"/>
      <c r="DU2" s="193"/>
      <c r="DV2" s="157"/>
      <c r="DW2" s="193"/>
      <c r="DX2" s="193"/>
      <c r="DY2" s="193"/>
      <c r="DZ2" s="193"/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</row>
    <row r="3" spans="2:151" ht="29.25" customHeight="1" x14ac:dyDescent="0.2"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</row>
    <row r="4" spans="2:151" ht="7.5" customHeight="1" x14ac:dyDescent="0.2">
      <c r="B4" s="222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CA4" s="222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</row>
    <row r="5" spans="2:151" ht="34.5" customHeight="1" x14ac:dyDescent="0.2">
      <c r="B5" s="220" t="s">
        <v>1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7"/>
      <c r="BX5" s="7"/>
      <c r="CA5" s="220" t="s">
        <v>1</v>
      </c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</row>
    <row r="6" spans="2:151" ht="32.25" customHeight="1" x14ac:dyDescent="0.2">
      <c r="B6" s="220" t="s">
        <v>116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7"/>
      <c r="BX6" s="7"/>
      <c r="CA6" s="220" t="s">
        <v>116</v>
      </c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</row>
    <row r="7" spans="2:151" ht="15" customHeight="1" x14ac:dyDescent="0.2">
      <c r="B7" s="221" t="s">
        <v>246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7"/>
      <c r="BX7" s="7"/>
      <c r="CA7" s="221" t="s">
        <v>246</v>
      </c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</row>
    <row r="8" spans="2:151" ht="15.75" customHeight="1" x14ac:dyDescent="0.2">
      <c r="B8" s="221" t="s">
        <v>247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7"/>
      <c r="BX8" s="7"/>
      <c r="CA8" s="221" t="s">
        <v>247</v>
      </c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</row>
    <row r="9" spans="2:151" ht="18" customHeight="1" x14ac:dyDescent="0.2">
      <c r="B9" s="220" t="s">
        <v>248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7"/>
      <c r="BX9" s="7"/>
      <c r="CA9" s="220" t="s">
        <v>248</v>
      </c>
      <c r="CB9" s="220"/>
      <c r="CC9" s="220"/>
      <c r="CD9" s="220"/>
      <c r="CE9" s="220"/>
      <c r="CF9" s="220"/>
      <c r="CG9" s="220"/>
      <c r="CH9" s="220"/>
      <c r="CI9" s="220"/>
      <c r="CJ9" s="220"/>
      <c r="CK9" s="220"/>
      <c r="CL9" s="220"/>
      <c r="CM9" s="220"/>
      <c r="CN9" s="220"/>
      <c r="CO9" s="220"/>
      <c r="CP9" s="220"/>
      <c r="CQ9" s="220"/>
      <c r="CR9" s="220"/>
      <c r="CS9" s="220"/>
      <c r="CT9" s="220"/>
      <c r="CU9" s="220"/>
      <c r="CV9" s="220"/>
      <c r="CW9" s="220"/>
      <c r="CX9" s="220"/>
      <c r="CY9" s="220"/>
      <c r="CZ9" s="220"/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0"/>
      <c r="DN9" s="220"/>
      <c r="DO9" s="220"/>
      <c r="DP9" s="220"/>
      <c r="DQ9" s="220"/>
      <c r="DR9" s="220"/>
      <c r="DS9" s="220"/>
      <c r="DT9" s="220"/>
      <c r="DU9" s="220"/>
      <c r="DV9" s="220"/>
      <c r="DW9" s="220"/>
      <c r="DX9" s="220"/>
      <c r="DY9" s="220"/>
      <c r="DZ9" s="220"/>
      <c r="EA9" s="220"/>
      <c r="EB9" s="220"/>
      <c r="EC9" s="220"/>
      <c r="ED9" s="220"/>
      <c r="EE9" s="220"/>
      <c r="EF9" s="220"/>
      <c r="EG9" s="220"/>
      <c r="EH9" s="220"/>
      <c r="EI9" s="220"/>
      <c r="EJ9" s="220"/>
      <c r="EK9" s="220"/>
      <c r="EL9" s="220"/>
      <c r="EM9" s="220"/>
      <c r="EN9" s="220"/>
      <c r="EO9" s="220"/>
      <c r="EP9" s="220"/>
      <c r="EQ9" s="220"/>
      <c r="ER9" s="220"/>
      <c r="ES9" s="220"/>
      <c r="ET9" s="220"/>
      <c r="EU9" s="220"/>
    </row>
    <row r="10" spans="2:151" ht="15.75" customHeight="1" x14ac:dyDescent="0.2">
      <c r="B10" s="221" t="s">
        <v>120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1"/>
      <c r="BS10" s="221"/>
      <c r="BT10" s="221"/>
      <c r="BU10" s="221"/>
      <c r="BV10" s="221"/>
      <c r="BW10" s="7"/>
      <c r="BX10" s="7"/>
      <c r="CA10" s="221" t="s">
        <v>120</v>
      </c>
      <c r="CB10" s="221"/>
      <c r="CC10" s="221"/>
      <c r="CD10" s="221"/>
      <c r="CE10" s="221"/>
      <c r="CF10" s="221"/>
      <c r="CG10" s="221"/>
      <c r="CH10" s="221"/>
      <c r="CI10" s="221"/>
      <c r="CJ10" s="221"/>
      <c r="CK10" s="221"/>
      <c r="CL10" s="221"/>
      <c r="CM10" s="221"/>
      <c r="CN10" s="221"/>
      <c r="CO10" s="221"/>
      <c r="CP10" s="221"/>
      <c r="CQ10" s="221"/>
      <c r="CR10" s="221"/>
      <c r="CS10" s="221"/>
      <c r="CT10" s="221"/>
      <c r="CU10" s="221"/>
      <c r="CV10" s="221"/>
      <c r="CW10" s="221"/>
      <c r="CX10" s="221"/>
      <c r="CY10" s="221"/>
      <c r="CZ10" s="221"/>
      <c r="DA10" s="221"/>
      <c r="DB10" s="221"/>
      <c r="DC10" s="221"/>
      <c r="DD10" s="221"/>
      <c r="DE10" s="221"/>
      <c r="DF10" s="221"/>
      <c r="DG10" s="221"/>
      <c r="DH10" s="221"/>
      <c r="DI10" s="221"/>
      <c r="DJ10" s="221"/>
      <c r="DK10" s="221"/>
      <c r="DL10" s="221"/>
      <c r="DM10" s="221"/>
      <c r="DN10" s="221"/>
      <c r="DO10" s="221"/>
      <c r="DP10" s="221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  <c r="EF10" s="221"/>
      <c r="EG10" s="221"/>
      <c r="EH10" s="221"/>
      <c r="EI10" s="221"/>
      <c r="EJ10" s="221"/>
      <c r="EK10" s="221"/>
      <c r="EL10" s="221"/>
      <c r="EM10" s="221"/>
      <c r="EN10" s="221"/>
      <c r="EO10" s="221"/>
      <c r="EP10" s="221"/>
      <c r="EQ10" s="221"/>
      <c r="ER10" s="221"/>
      <c r="ES10" s="221"/>
      <c r="ET10" s="221"/>
      <c r="EU10" s="221"/>
    </row>
    <row r="11" spans="2:151" ht="18" customHeight="1" x14ac:dyDescent="0.2">
      <c r="B11" s="221" t="s">
        <v>249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7"/>
      <c r="BX11" s="7"/>
      <c r="CA11" s="221" t="s">
        <v>249</v>
      </c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</row>
    <row r="12" spans="2:151" ht="67.5" customHeight="1" x14ac:dyDescent="0.2">
      <c r="B12" s="220" t="s">
        <v>250</v>
      </c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149"/>
      <c r="BX12" s="149"/>
      <c r="CA12" s="220" t="s">
        <v>250</v>
      </c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</row>
    <row r="13" spans="2:151" ht="23.25" customHeight="1" x14ac:dyDescent="0.2">
      <c r="B13" s="220" t="s">
        <v>251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7"/>
      <c r="BX13" s="7"/>
      <c r="CA13" s="220" t="s">
        <v>251</v>
      </c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</row>
    <row r="14" spans="2:151" ht="36.75" customHeight="1" x14ac:dyDescent="0.2">
      <c r="B14" s="220" t="s">
        <v>252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7"/>
      <c r="BX14" s="7"/>
      <c r="CA14" s="220" t="s">
        <v>252</v>
      </c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</row>
    <row r="15" spans="2:151" ht="38.25" customHeight="1" x14ac:dyDescent="0.2">
      <c r="B15" s="220" t="s">
        <v>253</v>
      </c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7"/>
      <c r="BX15" s="7"/>
      <c r="CA15" s="220" t="s">
        <v>253</v>
      </c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</row>
    <row r="16" spans="2:151" ht="33" customHeight="1" x14ac:dyDescent="0.2">
      <c r="B16" s="220" t="s">
        <v>254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7"/>
      <c r="BX16" s="7"/>
      <c r="CA16" s="220" t="s">
        <v>254</v>
      </c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</row>
    <row r="17" spans="1:151" ht="50.25" customHeight="1" x14ac:dyDescent="0.2">
      <c r="B17" s="220" t="s">
        <v>255</v>
      </c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7"/>
      <c r="BX17" s="7"/>
      <c r="CA17" s="220" t="s">
        <v>255</v>
      </c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</row>
    <row r="18" spans="1:151" ht="44.25" customHeight="1" x14ac:dyDescent="0.2">
      <c r="B18" s="203" t="s">
        <v>256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7"/>
      <c r="BX18" s="7"/>
      <c r="CA18" s="203" t="s">
        <v>256</v>
      </c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</row>
    <row r="19" spans="1:151" ht="18.75" customHeight="1" x14ac:dyDescent="0.2">
      <c r="B19" s="212" t="s">
        <v>287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7"/>
      <c r="BX19" s="7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</row>
    <row r="20" spans="1:151" ht="31.5" customHeight="1" x14ac:dyDescent="0.2">
      <c r="B20" s="212" t="s">
        <v>257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7"/>
      <c r="BX20" s="7"/>
      <c r="CA20" s="210" t="s">
        <v>0</v>
      </c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</row>
    <row r="21" spans="1:151" ht="48" customHeight="1" x14ac:dyDescent="0.2">
      <c r="B21" s="212" t="s">
        <v>258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7"/>
      <c r="BX21" s="7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</row>
    <row r="22" spans="1:151" ht="15.75" customHeight="1" x14ac:dyDescent="0.2">
      <c r="B22" s="218" t="s">
        <v>259</v>
      </c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7"/>
      <c r="BX22" s="7"/>
      <c r="CA22" s="218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</row>
    <row r="23" spans="1:151" ht="24.75" customHeight="1" x14ac:dyDescent="0.2">
      <c r="B23" s="212" t="s">
        <v>260</v>
      </c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3"/>
      <c r="BW23" s="7"/>
      <c r="BX23" s="7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3"/>
    </row>
    <row r="24" spans="1:151" ht="15" customHeight="1" x14ac:dyDescent="0.2"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60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8"/>
      <c r="BV24" s="158"/>
      <c r="BW24" s="7"/>
      <c r="BX24" s="7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60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8"/>
      <c r="EU24" s="158"/>
    </row>
    <row r="25" spans="1:151" ht="39" customHeight="1" x14ac:dyDescent="0.2">
      <c r="A25" s="7"/>
      <c r="B25" s="210" t="s">
        <v>0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</row>
    <row r="33" ht="12.75" customHeight="1" x14ac:dyDescent="0.2"/>
    <row r="37" ht="19.5" customHeight="1" x14ac:dyDescent="0.2"/>
    <row r="38" ht="29.25" customHeight="1" x14ac:dyDescent="0.2"/>
  </sheetData>
  <mergeCells count="46">
    <mergeCell ref="B12:BV12"/>
    <mergeCell ref="B10:BV10"/>
    <mergeCell ref="B11:BV11"/>
    <mergeCell ref="B22:BV22"/>
    <mergeCell ref="B25:BV25"/>
    <mergeCell ref="B20:BV20"/>
    <mergeCell ref="B23:BV23"/>
    <mergeCell ref="B13:BV13"/>
    <mergeCell ref="B14:BV14"/>
    <mergeCell ref="B15:BV15"/>
    <mergeCell ref="B16:BV16"/>
    <mergeCell ref="B17:BV17"/>
    <mergeCell ref="B18:BV18"/>
    <mergeCell ref="B19:BV19"/>
    <mergeCell ref="B21:BV21"/>
    <mergeCell ref="B1:BS1"/>
    <mergeCell ref="B3:BV3"/>
    <mergeCell ref="B5:BV5"/>
    <mergeCell ref="B6:BV6"/>
    <mergeCell ref="B9:BV9"/>
    <mergeCell ref="B8:BV8"/>
    <mergeCell ref="B7:BV7"/>
    <mergeCell ref="B4:BV4"/>
    <mergeCell ref="CA1:ER1"/>
    <mergeCell ref="CA3:EU3"/>
    <mergeCell ref="CA4:EU4"/>
    <mergeCell ref="CA5:EU5"/>
    <mergeCell ref="CA6:EU6"/>
    <mergeCell ref="CA7:EU7"/>
    <mergeCell ref="CA8:EU8"/>
    <mergeCell ref="CA9:EU9"/>
    <mergeCell ref="CA10:EU10"/>
    <mergeCell ref="CA11:EU11"/>
    <mergeCell ref="CA12:EU12"/>
    <mergeCell ref="CA13:EU13"/>
    <mergeCell ref="CA14:EU14"/>
    <mergeCell ref="CA15:EU15"/>
    <mergeCell ref="CA16:EU16"/>
    <mergeCell ref="CA22:EU22"/>
    <mergeCell ref="CA23:EU23"/>
    <mergeCell ref="CA25:EU25"/>
    <mergeCell ref="CA17:EU17"/>
    <mergeCell ref="CA18:EU18"/>
    <mergeCell ref="CA19:EU19"/>
    <mergeCell ref="CA20:EU20"/>
    <mergeCell ref="CA21:EU21"/>
  </mergeCells>
  <printOptions horizontalCentered="1" verticalCentered="1"/>
  <pageMargins left="0.19685039370078741" right="0.19685039370078741" top="7.874015748031496E-2" bottom="7.874015748031496E-2" header="0" footer="0"/>
  <pageSetup paperSize="9" scale="66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U38"/>
  <sheetViews>
    <sheetView showGridLines="0" topLeftCell="W1" zoomScale="70" zoomScaleNormal="70" zoomScaleSheetLayoutView="75" workbookViewId="0">
      <selection activeCell="CA21" sqref="CA21:EU21"/>
    </sheetView>
  </sheetViews>
  <sheetFormatPr defaultColWidth="2" defaultRowHeight="10.15" customHeight="1" x14ac:dyDescent="0.2"/>
  <cols>
    <col min="1" max="1" width="1.85546875" style="1" customWidth="1"/>
    <col min="2" max="15" width="2.85546875" style="1" customWidth="1"/>
    <col min="16" max="21" width="2.5703125" style="1" customWidth="1"/>
    <col min="22" max="22" width="1.140625" style="1" customWidth="1"/>
    <col min="23" max="23" width="1.28515625" style="1" customWidth="1"/>
    <col min="24" max="24" width="1" style="1" customWidth="1"/>
    <col min="25" max="25" width="4.28515625" style="1" customWidth="1"/>
    <col min="26" max="35" width="2.85546875" style="1" customWidth="1"/>
    <col min="36" max="44" width="2.5703125" style="1" customWidth="1"/>
    <col min="45" max="45" width="3.140625" style="1" customWidth="1"/>
    <col min="46" max="47" width="2.5703125" style="1" customWidth="1"/>
    <col min="48" max="49" width="0.85546875" style="1" customWidth="1"/>
    <col min="50" max="50" width="3.85546875" style="1" customWidth="1"/>
    <col min="51" max="54" width="2.85546875" style="1" customWidth="1"/>
    <col min="55" max="55" width="2.5703125" style="1" customWidth="1"/>
    <col min="56" max="58" width="2.85546875" style="1" customWidth="1"/>
    <col min="59" max="62" width="2.5703125" style="1" customWidth="1"/>
    <col min="63" max="65" width="2.85546875" style="1" customWidth="1"/>
    <col min="66" max="66" width="2.85546875" style="3" customWidth="1"/>
    <col min="67" max="69" width="2.5703125" style="1" customWidth="1"/>
    <col min="70" max="70" width="3" style="1" customWidth="1"/>
    <col min="71" max="72" width="2.5703125" style="3" customWidth="1"/>
    <col min="73" max="73" width="2.5703125" style="1" customWidth="1"/>
    <col min="74" max="74" width="0.85546875" style="1" customWidth="1"/>
    <col min="75" max="77" width="2" style="1"/>
    <col min="78" max="78" width="2.140625" style="1" customWidth="1"/>
    <col min="79" max="79" width="2.42578125" style="1" customWidth="1"/>
    <col min="80" max="141" width="2" style="1"/>
    <col min="142" max="142" width="49.7109375" style="1" customWidth="1"/>
    <col min="143" max="16384" width="2" style="1"/>
  </cols>
  <sheetData>
    <row r="1" spans="2:151" s="8" customFormat="1" ht="15" customHeight="1" x14ac:dyDescent="0.2">
      <c r="B1" s="208" t="s">
        <v>243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113"/>
      <c r="CA1" s="208" t="s">
        <v>243</v>
      </c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8"/>
      <c r="DT1" s="208"/>
      <c r="DU1" s="208"/>
      <c r="DV1" s="208"/>
      <c r="DW1" s="208"/>
      <c r="DX1" s="208"/>
      <c r="DY1" s="208"/>
      <c r="DZ1" s="208"/>
      <c r="EA1" s="208"/>
      <c r="EB1" s="208"/>
      <c r="EC1" s="208"/>
      <c r="ED1" s="208"/>
      <c r="EE1" s="208"/>
      <c r="EF1" s="208"/>
      <c r="EG1" s="208"/>
      <c r="EH1" s="208"/>
      <c r="EI1" s="208"/>
      <c r="EJ1" s="208"/>
      <c r="EK1" s="208"/>
      <c r="EL1" s="208"/>
      <c r="EM1" s="208"/>
      <c r="EN1" s="208"/>
      <c r="EO1" s="208"/>
      <c r="EP1" s="208"/>
      <c r="EQ1" s="208"/>
      <c r="ER1" s="208"/>
      <c r="ES1" s="208"/>
      <c r="ET1" s="113"/>
    </row>
    <row r="2" spans="2:151" s="8" customFormat="1" ht="8.25" customHeight="1" x14ac:dyDescent="0.2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13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  <c r="CV2" s="193"/>
      <c r="CW2" s="193"/>
      <c r="CX2" s="193"/>
      <c r="CY2" s="193"/>
      <c r="CZ2" s="193"/>
      <c r="DA2" s="193"/>
      <c r="DB2" s="193"/>
      <c r="DC2" s="193"/>
      <c r="DD2" s="193"/>
      <c r="DE2" s="193"/>
      <c r="DF2" s="193"/>
      <c r="DG2" s="193"/>
      <c r="DH2" s="193"/>
      <c r="DI2" s="193"/>
      <c r="DJ2" s="193"/>
      <c r="DK2" s="193"/>
      <c r="DL2" s="193"/>
      <c r="DM2" s="193"/>
      <c r="DN2" s="193"/>
      <c r="DO2" s="193"/>
      <c r="DP2" s="193"/>
      <c r="DQ2" s="193"/>
      <c r="DR2" s="193"/>
      <c r="DS2" s="193"/>
      <c r="DT2" s="193"/>
      <c r="DU2" s="193"/>
      <c r="DV2" s="193"/>
      <c r="DW2" s="193"/>
      <c r="DX2" s="193"/>
      <c r="DY2" s="193"/>
      <c r="DZ2" s="193"/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T2" s="113"/>
    </row>
    <row r="3" spans="2:151" s="8" customFormat="1" ht="29.25" customHeight="1" x14ac:dyDescent="0.2"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</row>
    <row r="4" spans="2:151" s="8" customFormat="1" ht="7.5" customHeight="1" x14ac:dyDescent="0.2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1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13"/>
    </row>
    <row r="5" spans="2:151" s="8" customFormat="1" ht="34.5" customHeight="1" x14ac:dyDescent="0.2">
      <c r="B5" s="203" t="s">
        <v>1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CA5" s="203" t="s">
        <v>1</v>
      </c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</row>
    <row r="6" spans="2:151" s="8" customFormat="1" ht="32.25" customHeight="1" x14ac:dyDescent="0.2">
      <c r="B6" s="203" t="s">
        <v>116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CA6" s="203" t="s">
        <v>116</v>
      </c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</row>
    <row r="7" spans="2:151" s="8" customFormat="1" ht="15" customHeight="1" x14ac:dyDescent="0.2">
      <c r="B7" s="214" t="s">
        <v>117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CA7" s="214" t="s">
        <v>117</v>
      </c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</row>
    <row r="8" spans="2:151" s="8" customFormat="1" ht="15.75" customHeight="1" x14ac:dyDescent="0.2">
      <c r="B8" s="214" t="s">
        <v>118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CA8" s="214" t="s">
        <v>118</v>
      </c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</row>
    <row r="9" spans="2:151" s="8" customFormat="1" ht="34.5" customHeight="1" x14ac:dyDescent="0.2">
      <c r="B9" s="226" t="s">
        <v>119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CA9" s="226" t="s">
        <v>119</v>
      </c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</row>
    <row r="10" spans="2:151" s="8" customFormat="1" ht="15.75" customHeight="1" x14ac:dyDescent="0.2">
      <c r="B10" s="226" t="s">
        <v>120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CA10" s="226" t="s">
        <v>120</v>
      </c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</row>
    <row r="11" spans="2:151" s="8" customFormat="1" ht="31.5" customHeight="1" x14ac:dyDescent="0.2">
      <c r="B11" s="203" t="s">
        <v>121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CA11" s="203" t="s">
        <v>121</v>
      </c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</row>
    <row r="12" spans="2:151" s="8" customFormat="1" ht="15" customHeight="1" x14ac:dyDescent="0.2">
      <c r="B12" s="214" t="s">
        <v>122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CA12" s="214" t="s">
        <v>122</v>
      </c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</row>
    <row r="13" spans="2:151" s="8" customFormat="1" ht="64.5" customHeight="1" x14ac:dyDescent="0.2">
      <c r="B13" s="203" t="s">
        <v>123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CA13" s="203" t="s">
        <v>123</v>
      </c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</row>
    <row r="14" spans="2:151" s="8" customFormat="1" ht="29.25" customHeight="1" x14ac:dyDescent="0.2">
      <c r="B14" s="203" t="s">
        <v>124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CA14" s="203" t="s">
        <v>124</v>
      </c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</row>
    <row r="15" spans="2:151" s="8" customFormat="1" ht="30.75" customHeight="1" x14ac:dyDescent="0.2">
      <c r="B15" s="203" t="s">
        <v>125</v>
      </c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CA15" s="203" t="s">
        <v>125</v>
      </c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</row>
    <row r="16" spans="2:151" s="8" customFormat="1" ht="34.5" customHeight="1" x14ac:dyDescent="0.2">
      <c r="B16" s="203" t="s">
        <v>126</v>
      </c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CA16" s="203" t="s">
        <v>126</v>
      </c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</row>
    <row r="17" spans="1:151" s="8" customFormat="1" ht="33.75" customHeight="1" x14ac:dyDescent="0.2">
      <c r="B17" s="203" t="s">
        <v>129</v>
      </c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CA17" s="203" t="s">
        <v>129</v>
      </c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</row>
    <row r="18" spans="1:151" s="8" customFormat="1" ht="48" customHeight="1" x14ac:dyDescent="0.2">
      <c r="B18" s="212" t="s">
        <v>127</v>
      </c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CA18" s="212" t="s">
        <v>127</v>
      </c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</row>
    <row r="19" spans="1:151" s="8" customFormat="1" ht="47.25" customHeight="1" x14ac:dyDescent="0.2">
      <c r="B19" s="203" t="s">
        <v>171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CA19" s="203" t="s">
        <v>171</v>
      </c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</row>
    <row r="20" spans="1:151" s="8" customFormat="1" ht="31.5" customHeight="1" x14ac:dyDescent="0.2">
      <c r="B20" s="203" t="s">
        <v>288</v>
      </c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</row>
    <row r="21" spans="1:151" s="8" customFormat="1" ht="36" customHeight="1" x14ac:dyDescent="0.2">
      <c r="B21" s="214" t="s">
        <v>172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CA21" s="225" t="s">
        <v>0</v>
      </c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</row>
    <row r="22" spans="1:151" s="8" customFormat="1" ht="49.5" customHeight="1" x14ac:dyDescent="0.2">
      <c r="B22" s="203" t="s">
        <v>244</v>
      </c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CA22" s="21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  <c r="DO22" s="224"/>
      <c r="DP22" s="224"/>
      <c r="DQ22" s="224"/>
      <c r="DR22" s="224"/>
      <c r="DS22" s="224"/>
      <c r="DT22" s="224"/>
      <c r="DU22" s="224"/>
      <c r="DV22" s="224"/>
      <c r="DW22" s="224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  <c r="EJ22" s="224"/>
      <c r="EK22" s="224"/>
      <c r="EL22" s="224"/>
      <c r="EM22" s="224"/>
      <c r="EN22" s="224"/>
      <c r="EO22" s="224"/>
      <c r="EP22" s="224"/>
      <c r="EQ22" s="224"/>
      <c r="ER22" s="224"/>
      <c r="ES22" s="224"/>
      <c r="ET22" s="224"/>
      <c r="EU22" s="224"/>
    </row>
    <row r="23" spans="1:151" s="8" customFormat="1" ht="15" customHeight="1" x14ac:dyDescent="0.2">
      <c r="B23" s="214" t="s">
        <v>173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</row>
    <row r="24" spans="1:151" s="8" customFormat="1" ht="18.75" customHeight="1" x14ac:dyDescent="0.2">
      <c r="B24" s="203" t="s">
        <v>174</v>
      </c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178"/>
      <c r="CA24" s="21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</row>
    <row r="25" spans="1:151" s="8" customFormat="1" ht="15" customHeight="1" x14ac:dyDescent="0.2"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194"/>
    </row>
    <row r="26" spans="1:151" s="8" customFormat="1" ht="31.5" customHeight="1" x14ac:dyDescent="0.2">
      <c r="A26" s="11"/>
      <c r="B26" s="225" t="s">
        <v>0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  <c r="DK26" s="192"/>
      <c r="DL26" s="192"/>
      <c r="DM26" s="192"/>
      <c r="DN26" s="192"/>
      <c r="DO26" s="192"/>
      <c r="DP26" s="192"/>
      <c r="DQ26" s="192"/>
      <c r="DR26" s="192"/>
      <c r="DS26" s="192"/>
      <c r="DT26" s="192"/>
      <c r="DU26" s="192"/>
      <c r="DV26" s="192"/>
      <c r="DW26" s="192"/>
      <c r="DX26" s="192"/>
      <c r="DY26" s="192"/>
      <c r="DZ26" s="192"/>
      <c r="EA26" s="192"/>
      <c r="EB26" s="192"/>
      <c r="EC26" s="192"/>
      <c r="ED26" s="192"/>
      <c r="EE26" s="192"/>
      <c r="EF26" s="192"/>
      <c r="EG26" s="192"/>
      <c r="EH26" s="192"/>
      <c r="EI26" s="192"/>
      <c r="EJ26" s="192"/>
      <c r="EK26" s="192"/>
      <c r="EL26" s="192"/>
      <c r="EM26" s="192"/>
      <c r="EN26" s="192"/>
      <c r="EO26" s="192"/>
      <c r="EP26" s="192"/>
      <c r="EQ26" s="192"/>
      <c r="ER26" s="192"/>
      <c r="ES26" s="192"/>
    </row>
    <row r="27" spans="1:151" ht="10.15" customHeight="1" x14ac:dyDescent="0.2">
      <c r="BS27" s="59"/>
      <c r="BT27" s="155"/>
    </row>
    <row r="28" spans="1:151" ht="10.15" customHeight="1" x14ac:dyDescent="0.2">
      <c r="BS28" s="156"/>
      <c r="BT28" s="156"/>
    </row>
    <row r="29" spans="1:151" ht="10.15" hidden="1" customHeight="1" x14ac:dyDescent="0.2">
      <c r="BS29" s="156"/>
      <c r="BT29" s="156"/>
    </row>
    <row r="30" spans="1:151" ht="10.15" hidden="1" customHeight="1" x14ac:dyDescent="0.2"/>
    <row r="31" spans="1:151" ht="10.15" hidden="1" customHeight="1" x14ac:dyDescent="0.2"/>
    <row r="32" spans="1:151" ht="10.15" hidden="1" customHeight="1" x14ac:dyDescent="0.2"/>
    <row r="34" ht="10.15" hidden="1" customHeight="1" x14ac:dyDescent="0.2"/>
    <row r="35" ht="10.15" hidden="1" customHeight="1" x14ac:dyDescent="0.2"/>
    <row r="38" ht="50.25" customHeight="1" x14ac:dyDescent="0.2"/>
  </sheetData>
  <sheetProtection selectLockedCells="1" autoFilter="0" selectUnlockedCells="1"/>
  <dataConsolidate/>
  <mergeCells count="46">
    <mergeCell ref="B15:BV15"/>
    <mergeCell ref="B22:BV22"/>
    <mergeCell ref="B23:BV23"/>
    <mergeCell ref="B24:BU24"/>
    <mergeCell ref="B26:BV26"/>
    <mergeCell ref="B16:BV16"/>
    <mergeCell ref="B17:BV17"/>
    <mergeCell ref="B18:BV18"/>
    <mergeCell ref="B19:BV19"/>
    <mergeCell ref="B20:BV20"/>
    <mergeCell ref="B21:BV21"/>
    <mergeCell ref="B9:BV9"/>
    <mergeCell ref="B11:BV11"/>
    <mergeCell ref="B12:BV12"/>
    <mergeCell ref="B13:BV13"/>
    <mergeCell ref="B14:BV14"/>
    <mergeCell ref="B10:BV10"/>
    <mergeCell ref="B8:BV8"/>
    <mergeCell ref="B1:BT1"/>
    <mergeCell ref="B3:BV3"/>
    <mergeCell ref="B5:BV5"/>
    <mergeCell ref="B6:BV6"/>
    <mergeCell ref="B7:BV7"/>
    <mergeCell ref="CA1:ES1"/>
    <mergeCell ref="CA3:EU3"/>
    <mergeCell ref="CA5:EU5"/>
    <mergeCell ref="CA6:EU6"/>
    <mergeCell ref="CA7:EU7"/>
    <mergeCell ref="CA8:EU8"/>
    <mergeCell ref="CA9:EU9"/>
    <mergeCell ref="CA10:EU10"/>
    <mergeCell ref="CA11:EU11"/>
    <mergeCell ref="CA12:EU12"/>
    <mergeCell ref="CA13:EU13"/>
    <mergeCell ref="CA14:EU14"/>
    <mergeCell ref="CA15:EU15"/>
    <mergeCell ref="CA16:EU16"/>
    <mergeCell ref="CA17:EU17"/>
    <mergeCell ref="CA24:EU24"/>
    <mergeCell ref="CA25:ET25"/>
    <mergeCell ref="CA21:EU21"/>
    <mergeCell ref="CA18:EU18"/>
    <mergeCell ref="CA19:EU19"/>
    <mergeCell ref="CA20:EU20"/>
    <mergeCell ref="CA22:EU22"/>
    <mergeCell ref="CA23:EU23"/>
  </mergeCells>
  <printOptions horizontalCentered="1" verticalCentered="1"/>
  <pageMargins left="0.19685039370078741" right="0.19685039370078741" top="7.874015748031496E-2" bottom="7.874015748031496E-2" header="0" footer="0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B93"/>
  <sheetViews>
    <sheetView topLeftCell="A36" workbookViewId="0">
      <selection activeCell="E68" sqref="E68"/>
    </sheetView>
  </sheetViews>
  <sheetFormatPr defaultRowHeight="12.75" x14ac:dyDescent="0.2"/>
  <cols>
    <col min="1" max="1" width="52.5703125" customWidth="1"/>
    <col min="4" max="4" width="20.140625" customWidth="1"/>
    <col min="5" max="5" width="36" customWidth="1"/>
    <col min="6" max="6" width="23.28515625" customWidth="1"/>
    <col min="13" max="13" width="15.42578125" customWidth="1"/>
    <col min="14" max="14" width="14" style="145" customWidth="1"/>
    <col min="15" max="15" width="17" style="145" customWidth="1"/>
    <col min="16" max="19" width="14" style="145" customWidth="1"/>
    <col min="20" max="20" width="14.140625" customWidth="1"/>
    <col min="21" max="21" width="16.140625" customWidth="1"/>
    <col min="22" max="22" width="19.5703125" customWidth="1"/>
    <col min="23" max="23" width="21" customWidth="1"/>
    <col min="24" max="25" width="17.5703125" customWidth="1"/>
    <col min="26" max="26" width="18.85546875" customWidth="1"/>
    <col min="27" max="27" width="17.140625" customWidth="1"/>
  </cols>
  <sheetData>
    <row r="1" spans="1:28" x14ac:dyDescent="0.2">
      <c r="B1" s="100"/>
      <c r="D1" s="195" t="s">
        <v>293</v>
      </c>
      <c r="E1" t="str">
        <f>IF(OR(LOWER(LEFT(TRIM(ОтчётныйПериод),3))="дек",
             LOWER(LEFT(TRIM(ОтчётныйПериод),3))="мар",
             LOWER(LEFT(TRIM(ОтчётныйПериод),3))="июн",
             LOWER(LEFT(TRIM(ОтчётныйПериод),3))="сен"),
        "Да",
        "")</f>
        <v>Да</v>
      </c>
      <c r="M1" t="s">
        <v>115</v>
      </c>
      <c r="N1"/>
    </row>
    <row r="2" spans="1:28" x14ac:dyDescent="0.2">
      <c r="A2" s="73" t="s">
        <v>98</v>
      </c>
      <c r="B2" s="101" t="str">
        <f>IF(OR(qkAnsw1&lt;&gt;"",qkAnsw2&lt;&gt;"",qkAnsw3&lt;&gt;"",qkAnsw4&lt;&gt;""),"","V")</f>
        <v>V</v>
      </c>
      <c r="D2" s="195" t="s">
        <v>292</v>
      </c>
      <c r="E2" t="str">
        <f ca="1">IF(LOWER(LEFT(TRIM(ОтчётныйПериод),3))="дек","в IV квартале ",
  IF(LOWER(LEFT(TRIM(ОтчётныйПериод),3))="мар","в I квартале ",
  IF(LOWER(LEFT(TRIM(ОтчётныйПериод),3))="июн","во II квартале ",
  IF(LOWER(LEFT(TRIM(ОтчётныйПериод),3))="сен","в III квартале ","")))) &amp;
  IFERROR(MID(ОтчётныйПериод,SEARCH("20",ОтчётныйПериод),4),YEAR(TODAY())) -0*IF(LOWER(LEFT(TRIM(ОтчётныйПериод),3))="янв",1,0) &amp; " г."</f>
        <v>в III квартале 2025 г.</v>
      </c>
    </row>
    <row r="3" spans="1:28" x14ac:dyDescent="0.2">
      <c r="D3" s="195" t="s">
        <v>294</v>
      </c>
      <c r="E3" t="str">
        <f ca="1">IF(LOWER(LEFT(TRIM(ОтчётныйПериод),3))="дек","в I квартале ",
IF(LOWER(LEFT(TRIM(ОтчётныйПериод),3))="мар","во II квартале ",
IF(LOWER(LEFT(TRIM(ОтчётныйПериод),3))="июн","в III квартале ",
IF(LOWER(LEFT(TRIM(ОтчётныйПериод),3))="сен","в IV квартале ","")))) &amp; IFERROR(MID(ОтчётныйПериод,SEARCH("20",ОтчётныйПериод),4),YEAR(TODAY())) +IF(LOWER(LEFT(TRIM(ОтчётныйПериод),3))="дек",1,0) &amp;" г."</f>
        <v>в IV квартале 2025 г.</v>
      </c>
      <c r="M3" s="230"/>
      <c r="N3" s="229" t="s">
        <v>281</v>
      </c>
      <c r="O3" s="229"/>
      <c r="P3" s="228" t="s">
        <v>182</v>
      </c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spans="1:28" x14ac:dyDescent="0.2">
      <c r="B4" s="100"/>
      <c r="D4" s="196"/>
      <c r="M4" s="230"/>
      <c r="N4" s="180" t="s">
        <v>282</v>
      </c>
      <c r="O4" s="180" t="s">
        <v>242</v>
      </c>
      <c r="P4" s="179">
        <v>3</v>
      </c>
      <c r="Q4" s="179">
        <v>4</v>
      </c>
      <c r="R4" s="179">
        <v>5</v>
      </c>
      <c r="S4" s="179">
        <v>6</v>
      </c>
      <c r="T4" s="179">
        <v>8</v>
      </c>
      <c r="U4" s="179">
        <v>11</v>
      </c>
      <c r="V4" s="180" t="s">
        <v>214</v>
      </c>
      <c r="W4" s="179">
        <v>12</v>
      </c>
      <c r="X4" s="179">
        <v>13</v>
      </c>
      <c r="Y4" s="180" t="s">
        <v>229</v>
      </c>
      <c r="Z4" s="180" t="s">
        <v>235</v>
      </c>
      <c r="AA4" s="180" t="s">
        <v>236</v>
      </c>
      <c r="AB4" s="180"/>
    </row>
    <row r="5" spans="1:28" ht="25.5" customHeight="1" x14ac:dyDescent="0.2">
      <c r="A5" s="63" t="s">
        <v>87</v>
      </c>
      <c r="B5" s="102" t="str">
        <f>IF(q1Answ1 &amp; q1Answ2 &amp; q1Answ3 &amp; q1Answ4&lt;&gt;"","","V")</f>
        <v>V</v>
      </c>
      <c r="D5" s="231" t="s">
        <v>295</v>
      </c>
      <c r="E5" s="182" t="str">
        <f ca="1">"'" &amp; OFFSET($N$4,MATCH(TypeAnk, TypeAnks, 0),0) &amp; IF(E1="Да", "'!B5:BW38", "'!CA5:EV38")</f>
        <v>'поясн_производство'!B5:BW38</v>
      </c>
      <c r="M5" s="181" t="s">
        <v>115</v>
      </c>
      <c r="N5" s="179" t="s">
        <v>286</v>
      </c>
      <c r="O5" s="179" t="s">
        <v>240</v>
      </c>
      <c r="P5" s="179" t="s">
        <v>219</v>
      </c>
      <c r="Q5" s="179" t="s">
        <v>212</v>
      </c>
      <c r="R5" s="179" t="s">
        <v>192</v>
      </c>
      <c r="S5" s="179" t="s">
        <v>198</v>
      </c>
      <c r="T5" s="179" t="s">
        <v>210</v>
      </c>
      <c r="U5" s="179" t="s">
        <v>215</v>
      </c>
      <c r="V5" s="179" t="s">
        <v>83</v>
      </c>
      <c r="W5" s="179" t="s">
        <v>223</v>
      </c>
      <c r="X5" s="179" t="s">
        <v>225</v>
      </c>
      <c r="Y5" s="179" t="s">
        <v>49</v>
      </c>
      <c r="Z5" s="179" t="s">
        <v>42</v>
      </c>
      <c r="AA5" s="179" t="s">
        <v>40</v>
      </c>
      <c r="AB5" s="180"/>
    </row>
    <row r="6" spans="1:28" ht="51" x14ac:dyDescent="0.2">
      <c r="D6" s="231"/>
      <c r="E6" s="182" t="str">
        <f ca="1">OFFSET($O$4,MATCH(TypeAnk, TypeAnks, 0),0)</f>
        <v>Промышленность и Сельское хозяйство</v>
      </c>
      <c r="M6" s="181" t="s">
        <v>178</v>
      </c>
      <c r="N6" s="179" t="s">
        <v>285</v>
      </c>
      <c r="O6" s="179" t="s">
        <v>178</v>
      </c>
      <c r="P6" s="179" t="s">
        <v>179</v>
      </c>
      <c r="Q6" s="179" t="s">
        <v>185</v>
      </c>
      <c r="R6" s="179" t="s">
        <v>193</v>
      </c>
      <c r="S6" s="179" t="s">
        <v>198</v>
      </c>
      <c r="T6" s="179" t="s">
        <v>211</v>
      </c>
      <c r="U6" s="179" t="s">
        <v>218</v>
      </c>
      <c r="V6" s="179" t="s">
        <v>83</v>
      </c>
      <c r="W6" s="179" t="s">
        <v>224</v>
      </c>
      <c r="X6" s="179" t="s">
        <v>226</v>
      </c>
      <c r="Y6" s="179" t="s">
        <v>230</v>
      </c>
      <c r="Z6" s="179" t="s">
        <v>233</v>
      </c>
      <c r="AA6" s="179" t="s">
        <v>237</v>
      </c>
      <c r="AB6" s="180"/>
    </row>
    <row r="7" spans="1:28" ht="38.25" x14ac:dyDescent="0.2">
      <c r="B7" s="100"/>
      <c r="M7" s="181" t="s">
        <v>180</v>
      </c>
      <c r="N7" s="179" t="s">
        <v>284</v>
      </c>
      <c r="O7" s="179" t="s">
        <v>180</v>
      </c>
      <c r="P7" s="179" t="s">
        <v>183</v>
      </c>
      <c r="Q7" s="179" t="s">
        <v>186</v>
      </c>
      <c r="R7" s="179" t="s">
        <v>194</v>
      </c>
      <c r="S7" s="179" t="s">
        <v>199</v>
      </c>
      <c r="T7" s="179" t="s">
        <v>208</v>
      </c>
      <c r="U7" s="179" t="s">
        <v>216</v>
      </c>
      <c r="V7" s="179" t="s">
        <v>220</v>
      </c>
      <c r="W7" s="179" t="s">
        <v>194</v>
      </c>
      <c r="X7" s="179" t="s">
        <v>227</v>
      </c>
      <c r="Y7" s="179" t="s">
        <v>231</v>
      </c>
      <c r="Z7" s="179" t="s">
        <v>234</v>
      </c>
      <c r="AA7" s="179" t="s">
        <v>238</v>
      </c>
      <c r="AB7" s="180"/>
    </row>
    <row r="8" spans="1:28" ht="51" x14ac:dyDescent="0.2">
      <c r="A8" s="63" t="s">
        <v>78</v>
      </c>
      <c r="B8" s="102" t="str">
        <f>IF(q2Answ1 &amp; q2Answ2 &amp; q2Answ3 &lt;&gt;"","","V")</f>
        <v>V</v>
      </c>
      <c r="M8" s="181" t="s">
        <v>181</v>
      </c>
      <c r="N8" s="179" t="s">
        <v>283</v>
      </c>
      <c r="O8" s="179" t="s">
        <v>241</v>
      </c>
      <c r="P8" s="179" t="s">
        <v>184</v>
      </c>
      <c r="Q8" s="179" t="s">
        <v>187</v>
      </c>
      <c r="R8" s="179" t="s">
        <v>195</v>
      </c>
      <c r="S8" s="179" t="s">
        <v>198</v>
      </c>
      <c r="T8" s="179" t="s">
        <v>211</v>
      </c>
      <c r="U8" s="179" t="s">
        <v>217</v>
      </c>
      <c r="V8" s="179" t="s">
        <v>221</v>
      </c>
      <c r="W8" s="179" t="s">
        <v>195</v>
      </c>
      <c r="X8" s="179" t="s">
        <v>228</v>
      </c>
      <c r="Y8" s="179" t="s">
        <v>232</v>
      </c>
      <c r="Z8" s="179" t="s">
        <v>233</v>
      </c>
      <c r="AA8" s="179" t="s">
        <v>239</v>
      </c>
      <c r="AB8" s="180"/>
    </row>
    <row r="9" spans="1:28" x14ac:dyDescent="0.2">
      <c r="N9"/>
      <c r="T9" s="145"/>
    </row>
    <row r="10" spans="1:28" x14ac:dyDescent="0.2">
      <c r="B10" s="100"/>
      <c r="N10"/>
      <c r="T10" s="145"/>
    </row>
    <row r="11" spans="1:28" x14ac:dyDescent="0.2">
      <c r="A11" s="63" t="s">
        <v>62</v>
      </c>
      <c r="B11" s="102" t="str">
        <f>IF(q3Answ1 &amp; q3Answ2 &amp; q3Answ3 &amp; q3Answ4&lt;&gt;"","","V")</f>
        <v>V</v>
      </c>
      <c r="E11" s="144" t="str">
        <f ca="1">OFFSET($P$4,MATCH(TypeAnk, TypeAnks, 0),0)</f>
        <v>объема производства</v>
      </c>
      <c r="N11"/>
      <c r="T11" s="145"/>
    </row>
    <row r="13" spans="1:28" x14ac:dyDescent="0.2">
      <c r="B13" s="100"/>
    </row>
    <row r="14" spans="1:28" x14ac:dyDescent="0.2">
      <c r="A14" s="63" t="s">
        <v>52</v>
      </c>
      <c r="B14" s="102" t="str">
        <f>IF(q4Answ1 &amp; q4Answ2 &amp; q4Answ3 &amp; q4Answ4&lt;&gt;"","","V")</f>
        <v>V</v>
      </c>
      <c r="E14" s="144" t="str">
        <f ca="1">OFFSET($Q$4,MATCH(TypeAnk, TypeAnks, 0),0)</f>
        <v>запасов готовой продукции</v>
      </c>
    </row>
    <row r="16" spans="1:28" x14ac:dyDescent="0.2">
      <c r="B16" s="100"/>
    </row>
    <row r="17" spans="1:5" x14ac:dyDescent="0.2">
      <c r="A17" s="51" t="s">
        <v>39</v>
      </c>
      <c r="B17" s="102" t="str">
        <f>IF(q5Answ1 &amp; q5Answ2 &amp; q5Answ3 &lt;&gt;"","","V")</f>
        <v>V</v>
      </c>
      <c r="E17" s="144" t="str">
        <f ca="1">OFFSET($R$4,MATCH(TypeAnk, TypeAnks, 0),0)</f>
        <v>цены на готовую продукцию</v>
      </c>
    </row>
    <row r="19" spans="1:5" x14ac:dyDescent="0.2">
      <c r="B19" s="100"/>
    </row>
    <row r="20" spans="1:5" x14ac:dyDescent="0.2">
      <c r="A20" s="51" t="s">
        <v>86</v>
      </c>
      <c r="B20" s="102" t="str">
        <f>IF(q6Answ1 &amp; q6Answ2 &amp; q6Answ3 &lt;&gt;"","","V")</f>
        <v>V</v>
      </c>
      <c r="E20" s="144" t="str">
        <f ca="1">OFFSET($S$4,MATCH(TypeAnk, TypeAnks, 0),0)</f>
        <v>издержки производства</v>
      </c>
    </row>
    <row r="23" spans="1:5" x14ac:dyDescent="0.2">
      <c r="B23" s="100"/>
    </row>
    <row r="24" spans="1:5" x14ac:dyDescent="0.2">
      <c r="A24" s="51" t="s">
        <v>80</v>
      </c>
      <c r="B24" s="102" t="str">
        <f>IF(q7Answ1 &amp; q7Answ2 &amp; q7Answ3 &amp; q7Answ4&lt;&gt;"","","V")</f>
        <v>V</v>
      </c>
    </row>
    <row r="26" spans="1:5" x14ac:dyDescent="0.2">
      <c r="B26" s="100"/>
    </row>
    <row r="27" spans="1:5" x14ac:dyDescent="0.2">
      <c r="A27" s="51" t="s">
        <v>65</v>
      </c>
      <c r="B27" s="102" t="str">
        <f>IF(q8Answ1 &amp; q8Answ2 &amp; q8Answ3 &lt;&gt;"","","V")</f>
        <v>V</v>
      </c>
      <c r="E27" s="144" t="str">
        <f ca="1">OFFSET($T$4,MATCH(TypeAnk, TypeAnks, 0),0)</f>
        <v>продукцию предприятия</v>
      </c>
    </row>
    <row r="29" spans="1:5" x14ac:dyDescent="0.2">
      <c r="B29" s="100"/>
    </row>
    <row r="30" spans="1:5" x14ac:dyDescent="0.2">
      <c r="A30" s="51" t="s">
        <v>55</v>
      </c>
      <c r="B30" s="102" t="str">
        <f>IF(q9Answ1 &amp; q9Answ2 &amp; q9Answ3 &amp; q9Answ4&lt;&gt;"","","V")</f>
        <v>V</v>
      </c>
    </row>
    <row r="32" spans="1:5" x14ac:dyDescent="0.2">
      <c r="B32" s="100"/>
    </row>
    <row r="33" spans="1:5" x14ac:dyDescent="0.2">
      <c r="A33" s="51" t="s">
        <v>43</v>
      </c>
      <c r="B33" s="102" t="str">
        <f>IF(q10Answ1 &amp; q10Answ2 &amp; q10Answ3 &lt;&gt;"","","V")</f>
        <v>V</v>
      </c>
    </row>
    <row r="36" spans="1:5" x14ac:dyDescent="0.2">
      <c r="A36" s="51" t="s">
        <v>106</v>
      </c>
    </row>
    <row r="37" spans="1:5" x14ac:dyDescent="0.2">
      <c r="B37" s="100"/>
      <c r="E37" s="144" t="str">
        <f ca="1">OFFSET($U$4,MATCH(TypeAnk, TypeAnks, 0),0)</f>
        <v>объем производства</v>
      </c>
    </row>
    <row r="38" spans="1:5" x14ac:dyDescent="0.2">
      <c r="A38" t="s">
        <v>84</v>
      </c>
      <c r="B38" s="102" t="str">
        <f>IF(q11Answ1 &amp; q11Answ2 &amp; q11Answ3 &lt;&gt;"","","V")</f>
        <v>V</v>
      </c>
    </row>
    <row r="40" spans="1:5" x14ac:dyDescent="0.2">
      <c r="B40" s="100"/>
      <c r="E40" s="144" t="str">
        <f ca="1">OFFSET($V$4,MATCH(TypeAnk, TypeAnks, 0),0)</f>
        <v>спрос на продукцию</v>
      </c>
    </row>
    <row r="41" spans="1:5" x14ac:dyDescent="0.2">
      <c r="A41" t="s">
        <v>83</v>
      </c>
      <c r="B41" s="102" t="str">
        <f>IF(q11_1Answ1 &amp; q11_1Answ2 &amp; q11_1Answ3 &lt;&gt;"","","V")</f>
        <v>V</v>
      </c>
    </row>
    <row r="44" spans="1:5" x14ac:dyDescent="0.2">
      <c r="B44" s="100"/>
      <c r="E44" s="144" t="str">
        <f ca="1">OFFSET($W$4,MATCH(TypeAnk, TypeAnks, 0),0)</f>
        <v>цены на готовую продукцию предприятия</v>
      </c>
    </row>
    <row r="45" spans="1:5" x14ac:dyDescent="0.2">
      <c r="A45" s="51" t="s">
        <v>76</v>
      </c>
      <c r="B45" s="102" t="str">
        <f>IF(q12Answ1 &amp; q12Answ2 &amp; q12Answ3 &lt;&gt;"","","V")</f>
        <v>V</v>
      </c>
    </row>
    <row r="47" spans="1:5" x14ac:dyDescent="0.2">
      <c r="B47" s="100"/>
    </row>
    <row r="48" spans="1:5" x14ac:dyDescent="0.2">
      <c r="A48" t="s">
        <v>75</v>
      </c>
      <c r="B48" s="102" t="str">
        <f>IF( OR(q12Answ1 &amp; q12Answ3="",
                           q12_1Answ1 &amp;q12_1Answ2 &amp; q12_1Answ3 &amp; q12_1Answ4 &amp; q12_1Answ5 &amp; q12_1Answ6 &amp; q12_1Answ7 &amp; q12_1Answ8 &amp; q12_1Answ9 &amp; q12_1Answ10 &amp; q12_1Answ11  &lt;&gt;""
                  ),"","V")</f>
        <v/>
      </c>
    </row>
    <row r="50" spans="1:5" x14ac:dyDescent="0.2">
      <c r="B50" s="100"/>
      <c r="E50" s="144" t="str">
        <f ca="1">OFFSET($X$4,MATCH(TypeAnk, TypeAnks, 0),0)</f>
        <v>изменения цен на готовую продукцию</v>
      </c>
    </row>
    <row r="51" spans="1:5" x14ac:dyDescent="0.2">
      <c r="A51" s="51" t="s">
        <v>54</v>
      </c>
      <c r="B51" s="102" t="str">
        <f>IF(q12Answ1 &amp; q12Answ3="","","V")</f>
        <v/>
      </c>
      <c r="E51" s="144" t="str">
        <f ca="1">OFFSET($Y$4,MATCH(TypeAnk, TypeAnks, 0),0)</f>
        <v>изменение цен на сырье, комплектующие и материалы (без ГСМ)</v>
      </c>
    </row>
    <row r="52" spans="1:5" x14ac:dyDescent="0.2">
      <c r="E52" s="144" t="str">
        <f ca="1">OFFSET($Z$4,MATCH(TypeAnk, TypeAnks, 0),0)</f>
        <v>изменение спроса на продукцию</v>
      </c>
    </row>
    <row r="53" spans="1:5" x14ac:dyDescent="0.2">
      <c r="B53" s="100"/>
      <c r="E53" s="144" t="str">
        <f ca="1">OFFSET($AA$4,MATCH(TypeAnk, TypeAnks, 0),0)</f>
        <v>изменение цен на аналогичную продукцию на рынке</v>
      </c>
    </row>
    <row r="54" spans="1:5" x14ac:dyDescent="0.2">
      <c r="A54" s="51" t="s">
        <v>114</v>
      </c>
      <c r="B54" s="102" t="str">
        <f>IF(q14Answ1 &amp; q14Answ2 &amp; q14Answ3 &amp; q14Answ4&lt;&gt;"","","V")</f>
        <v>V</v>
      </c>
    </row>
    <row r="56" spans="1:5" x14ac:dyDescent="0.2">
      <c r="A56" s="51" t="s">
        <v>133</v>
      </c>
    </row>
    <row r="58" spans="1:5" x14ac:dyDescent="0.2">
      <c r="A58" s="51" t="str">
        <f ca="1">"на IV квартал " &amp; YEAR(TODAY())</f>
        <v>на IV квартал 2025</v>
      </c>
      <c r="B58" s="100"/>
    </row>
    <row r="59" spans="1:5" x14ac:dyDescent="0.2">
      <c r="A59" s="127"/>
      <c r="B59" s="102" t="str">
        <f>IF(q15Answ1 &amp; q15Answ2 &amp; q15Answ3 &amp; q15Answ4 &amp; q15Answ5 &amp; q15Answ6 &amp; q15Answ7 &amp; q15Answ8  &amp; q15Answ9 &lt;&gt;"","","V")</f>
        <v>V</v>
      </c>
    </row>
    <row r="60" spans="1:5" x14ac:dyDescent="0.2">
      <c r="A60" s="127"/>
      <c r="B60" s="119"/>
    </row>
    <row r="61" spans="1:5" x14ac:dyDescent="0.2">
      <c r="A61" s="51" t="str">
        <f ca="1">"на IV квартал " &amp; (YEAR(TODAY())+1)</f>
        <v>на IV квартал 2026</v>
      </c>
      <c r="B61" s="100"/>
    </row>
    <row r="62" spans="1:5" x14ac:dyDescent="0.2">
      <c r="B62" s="102" t="str">
        <f>IF(q15_1Answ1 &amp; q15_1Answ2 &amp; q15_1Answ3 &amp; q15_1Answ4 &amp; q15_1Answ5 &amp; q15_1Answ6 &amp; q15_1Answ7 &amp; q15_1Answ8  &amp; q15_1Answ9 &lt;&gt;"","","V")</f>
        <v>V</v>
      </c>
    </row>
    <row r="65" spans="1:19" x14ac:dyDescent="0.2">
      <c r="A65" s="25" t="s">
        <v>21</v>
      </c>
      <c r="B65" s="100"/>
    </row>
    <row r="66" spans="1:19" x14ac:dyDescent="0.2">
      <c r="B66" s="102" t="str">
        <f>IF(m2Answ1 &amp; m2Answ2 &amp; m2Answ3 &amp; m2Answ4 &lt;&gt;"","","V")</f>
        <v>V</v>
      </c>
    </row>
    <row r="68" spans="1:19" x14ac:dyDescent="0.2">
      <c r="A68" s="51" t="s">
        <v>9</v>
      </c>
      <c r="B68" s="100"/>
    </row>
    <row r="69" spans="1:19" x14ac:dyDescent="0.2">
      <c r="B69" s="102" t="str">
        <f>IF(m3Answ1 &amp; m3Answ2 &amp; m3Answ3  &lt;&gt;"","","V")</f>
        <v>V</v>
      </c>
    </row>
    <row r="72" spans="1:19" x14ac:dyDescent="0.2">
      <c r="A72" s="57" t="s">
        <v>26</v>
      </c>
      <c r="B72" s="100"/>
    </row>
    <row r="73" spans="1:19" x14ac:dyDescent="0.2">
      <c r="B73" s="102" t="s">
        <v>107</v>
      </c>
    </row>
    <row r="75" spans="1:19" ht="12.75" customHeight="1" x14ac:dyDescent="0.2">
      <c r="A75" s="130" t="s">
        <v>147</v>
      </c>
      <c r="B75" s="100"/>
      <c r="C75" s="227" t="s">
        <v>159</v>
      </c>
      <c r="D75" s="227"/>
      <c r="E75" s="227"/>
      <c r="F75" s="227"/>
      <c r="G75" s="227"/>
      <c r="H75" s="227"/>
    </row>
    <row r="76" spans="1:19" x14ac:dyDescent="0.2">
      <c r="A76" s="131" t="s">
        <v>148</v>
      </c>
      <c r="B76" s="102" t="str">
        <f>IF(m9_10Answ1="", "V", "")</f>
        <v>V</v>
      </c>
      <c r="C76" s="227"/>
      <c r="D76" s="227"/>
      <c r="E76" s="227"/>
      <c r="F76" s="227"/>
      <c r="G76" s="227"/>
      <c r="H76" s="227"/>
    </row>
    <row r="77" spans="1:19" x14ac:dyDescent="0.2">
      <c r="A77" s="64" t="s">
        <v>158</v>
      </c>
      <c r="B77" s="100"/>
      <c r="C77" s="198"/>
      <c r="D77" s="198"/>
      <c r="E77" s="198"/>
      <c r="F77" s="198"/>
      <c r="G77" s="198"/>
      <c r="H77" s="198"/>
      <c r="N77" s="197"/>
      <c r="O77" s="197"/>
      <c r="P77" s="197"/>
      <c r="Q77" s="197"/>
      <c r="R77" s="197"/>
      <c r="S77" s="197"/>
    </row>
    <row r="78" spans="1:19" x14ac:dyDescent="0.2">
      <c r="A78" s="131"/>
      <c r="B78" s="102" t="str">
        <f>IF(m9_1Answ1 &amp; m9_2Answ1  &amp; m9_3Answ1  &amp; m9_4Answ1  &amp; m9_5Answ1  &amp; m9_6Answ1   &amp; m9_7Answ1  &amp; m9_8Answ1 &amp; m9_9Answ1="", "V", "")</f>
        <v>V</v>
      </c>
      <c r="C78" s="198"/>
      <c r="D78" s="198"/>
      <c r="E78" s="198"/>
      <c r="F78" s="198"/>
      <c r="G78" s="198"/>
      <c r="H78" s="198"/>
      <c r="N78" s="197"/>
      <c r="O78" s="197"/>
      <c r="P78" s="197"/>
      <c r="Q78" s="197"/>
      <c r="R78" s="197"/>
      <c r="S78" s="197"/>
    </row>
    <row r="80" spans="1:19" x14ac:dyDescent="0.2">
      <c r="A80" s="25" t="s">
        <v>161</v>
      </c>
      <c r="B80" s="100"/>
    </row>
    <row r="81" spans="1:2" x14ac:dyDescent="0.2">
      <c r="A81" t="s">
        <v>108</v>
      </c>
      <c r="B81" s="102" t="str">
        <f>IF(m5Answ1 &amp; m5Answ2 &amp; m5Answ3 &amp; m5Answ4 &lt;&gt;"","","V")</f>
        <v>V</v>
      </c>
    </row>
    <row r="84" spans="1:2" x14ac:dyDescent="0.2">
      <c r="A84" s="25" t="s">
        <v>162</v>
      </c>
      <c r="B84" s="100"/>
    </row>
    <row r="85" spans="1:2" x14ac:dyDescent="0.2">
      <c r="A85" s="25" t="s">
        <v>100</v>
      </c>
      <c r="B85" s="102" t="str">
        <f>IF(m6Answ1 &amp; m6Answ2 &amp; m6Answ3  &lt;&gt;"","","V")</f>
        <v>V</v>
      </c>
    </row>
    <row r="88" spans="1:2" x14ac:dyDescent="0.2">
      <c r="A88" s="132" t="s">
        <v>168</v>
      </c>
    </row>
    <row r="89" spans="1:2" x14ac:dyDescent="0.2">
      <c r="B89" s="100"/>
    </row>
    <row r="90" spans="1:2" x14ac:dyDescent="0.2">
      <c r="B90" s="102" t="str">
        <f>IF(m10Answ1 &amp; m10Answ2 &amp; m10Answ3 &amp; m10Answ4 &lt;&gt;"", "", "V")</f>
        <v>V</v>
      </c>
    </row>
    <row r="92" spans="1:2" x14ac:dyDescent="0.2">
      <c r="A92" s="51" t="s">
        <v>169</v>
      </c>
      <c r="B92" s="100"/>
    </row>
    <row r="93" spans="1:2" x14ac:dyDescent="0.2">
      <c r="B93" s="102" t="str">
        <f>IF(m10Answ1 &amp; m10Answ3 = "",  "",
      IF(m10_1Answ1 &amp; m10_1Answ2 &amp; m10_1Answ3 &amp; m10_1Answ4 &amp; m10_1Answ5 &lt;&gt; "", "", "V"))</f>
        <v/>
      </c>
    </row>
  </sheetData>
  <mergeCells count="5">
    <mergeCell ref="C75:H76"/>
    <mergeCell ref="P3:AB3"/>
    <mergeCell ref="N3:O3"/>
    <mergeCell ref="M3:M4"/>
    <mergeCell ref="D5:D6"/>
  </mergeCells>
  <conditionalFormatting sqref="A75:A76 A78">
    <cfRule type="expression" dxfId="8" priority="1">
      <formula>A75&lt;&gt;#REF!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CA106"/>
  <sheetViews>
    <sheetView showGridLines="0" tabSelected="1" topLeftCell="B1" zoomScaleNormal="100" zoomScaleSheetLayoutView="75" workbookViewId="0">
      <pane xSplit="1" topLeftCell="C1" activePane="topRight" state="frozen"/>
      <selection activeCell="B1" sqref="B1"/>
      <selection pane="topRight" activeCell="AD70" sqref="AD70"/>
    </sheetView>
  </sheetViews>
  <sheetFormatPr defaultColWidth="2" defaultRowHeight="10.15" customHeight="1" x14ac:dyDescent="0.2"/>
  <cols>
    <col min="1" max="1" width="2.5703125" style="1" hidden="1" customWidth="1"/>
    <col min="2" max="2" width="0.5703125" style="1" customWidth="1"/>
    <col min="3" max="3" width="1.85546875" style="1" customWidth="1"/>
    <col min="4" max="10" width="2.85546875" style="1" customWidth="1"/>
    <col min="11" max="11" width="4.7109375" style="1" customWidth="1"/>
    <col min="12" max="12" width="1.85546875" style="1" customWidth="1"/>
    <col min="13" max="13" width="2.85546875" style="1" customWidth="1"/>
    <col min="14" max="14" width="4.140625" style="1" customWidth="1"/>
    <col min="15" max="16" width="2.85546875" style="1" customWidth="1"/>
    <col min="17" max="22" width="2.5703125" style="1" customWidth="1"/>
    <col min="23" max="23" width="1.140625" style="1" hidden="1" customWidth="1"/>
    <col min="24" max="24" width="1.28515625" style="1" customWidth="1"/>
    <col min="25" max="25" width="1" style="1" customWidth="1"/>
    <col min="26" max="33" width="2.85546875" style="1" customWidth="1"/>
    <col min="34" max="34" width="2.5703125" style="1" customWidth="1"/>
    <col min="35" max="36" width="2.85546875" style="1" customWidth="1"/>
    <col min="37" max="45" width="2.5703125" style="1" customWidth="1"/>
    <col min="46" max="46" width="3.140625" style="1" customWidth="1"/>
    <col min="47" max="48" width="2.5703125" style="1" customWidth="1"/>
    <col min="49" max="50" width="1.5703125" style="1" customWidth="1"/>
    <col min="51" max="51" width="3.42578125" style="1" customWidth="1"/>
    <col min="52" max="55" width="2.85546875" style="1" customWidth="1"/>
    <col min="56" max="56" width="2.5703125" style="1" customWidth="1"/>
    <col min="57" max="59" width="2.85546875" style="1" customWidth="1"/>
    <col min="60" max="63" width="2.5703125" style="1" customWidth="1"/>
    <col min="64" max="66" width="2.85546875" style="1" customWidth="1"/>
    <col min="67" max="67" width="2.85546875" style="3" customWidth="1"/>
    <col min="68" max="70" width="2.5703125" style="1" customWidth="1"/>
    <col min="71" max="71" width="3" style="1" customWidth="1"/>
    <col min="72" max="73" width="2.5703125" style="2" customWidth="1"/>
    <col min="74" max="74" width="2.5703125" style="1" customWidth="1"/>
    <col min="75" max="75" width="1.5703125" style="1" customWidth="1"/>
    <col min="76" max="78" width="2" style="1"/>
    <col min="79" max="79" width="2.140625" style="1" customWidth="1"/>
    <col min="80" max="80" width="2.42578125" style="1" customWidth="1"/>
    <col min="81" max="81" width="2" style="1"/>
    <col min="82" max="92" width="2" style="1" customWidth="1"/>
    <col min="93" max="16384" width="2" style="1"/>
  </cols>
  <sheetData>
    <row r="1" spans="1:76" ht="12.75" customHeight="1" x14ac:dyDescent="0.2">
      <c r="C1" s="73" t="s">
        <v>98</v>
      </c>
      <c r="D1" s="63"/>
      <c r="E1" s="63"/>
      <c r="F1" s="63"/>
      <c r="G1" s="63"/>
      <c r="H1" s="63"/>
      <c r="I1" s="63"/>
      <c r="J1" s="63"/>
      <c r="K1" s="54"/>
      <c r="L1" s="63"/>
      <c r="M1" s="54"/>
      <c r="N1" s="54"/>
      <c r="O1" s="54"/>
      <c r="P1" s="91"/>
      <c r="Q1" s="91"/>
      <c r="R1" s="91"/>
      <c r="S1" s="91"/>
      <c r="T1" s="91"/>
      <c r="U1" s="91"/>
      <c r="V1" s="91"/>
      <c r="W1" s="91"/>
      <c r="X1" s="91" t="s">
        <v>97</v>
      </c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Y1" s="86"/>
      <c r="AZ1" s="86"/>
      <c r="BA1" s="86"/>
      <c r="BB1" s="258" t="s">
        <v>145</v>
      </c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199"/>
      <c r="BR1" s="199"/>
      <c r="BS1" s="199"/>
      <c r="BT1" s="1"/>
      <c r="BV1" s="2"/>
    </row>
    <row r="2" spans="1:76" ht="3.75" customHeight="1" x14ac:dyDescent="0.2">
      <c r="A2" s="73"/>
      <c r="B2" s="54"/>
      <c r="C2" s="63"/>
      <c r="D2" s="63"/>
      <c r="E2" s="63"/>
      <c r="F2" s="63"/>
      <c r="G2" s="63"/>
      <c r="H2" s="63"/>
      <c r="I2" s="63"/>
      <c r="J2" s="63"/>
      <c r="K2" s="54"/>
      <c r="L2" s="63"/>
      <c r="M2" s="54"/>
      <c r="N2" s="54"/>
      <c r="O2" s="54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2"/>
      <c r="AY2" s="92"/>
      <c r="AZ2" s="92"/>
      <c r="BA2" s="92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199"/>
      <c r="BR2" s="199"/>
      <c r="BS2" s="199"/>
      <c r="BT2" s="1"/>
      <c r="BV2" s="2"/>
    </row>
    <row r="3" spans="1:76" s="54" customFormat="1" ht="12.75" customHeight="1" x14ac:dyDescent="0.2">
      <c r="A3" s="73"/>
      <c r="C3" s="255" t="s">
        <v>96</v>
      </c>
      <c r="D3" s="256"/>
      <c r="E3" s="257"/>
      <c r="F3" s="255" t="s">
        <v>95</v>
      </c>
      <c r="G3" s="256"/>
      <c r="H3" s="257"/>
      <c r="I3" s="255" t="s">
        <v>94</v>
      </c>
      <c r="J3" s="256"/>
      <c r="K3" s="257"/>
      <c r="L3" s="255" t="s">
        <v>93</v>
      </c>
      <c r="M3" s="256"/>
      <c r="N3" s="257"/>
      <c r="P3" s="57"/>
      <c r="Q3" s="57"/>
      <c r="R3" s="57"/>
      <c r="S3" s="57"/>
      <c r="T3" s="57"/>
      <c r="U3" s="57"/>
      <c r="V3" s="57"/>
      <c r="W3" s="57"/>
      <c r="X3" s="57"/>
      <c r="Z3" s="57"/>
      <c r="AC3" s="73" t="s">
        <v>92</v>
      </c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199"/>
      <c r="BR3" s="199"/>
      <c r="BS3" s="199"/>
      <c r="BT3" s="63"/>
      <c r="BU3" s="84"/>
      <c r="BV3" s="83"/>
    </row>
    <row r="4" spans="1:76" s="54" customFormat="1" ht="12.75" customHeight="1" x14ac:dyDescent="0.2">
      <c r="A4" s="82"/>
      <c r="B4" s="82"/>
      <c r="C4" s="239"/>
      <c r="D4" s="240"/>
      <c r="E4" s="241"/>
      <c r="F4" s="242"/>
      <c r="G4" s="243"/>
      <c r="H4" s="244"/>
      <c r="I4" s="245"/>
      <c r="J4" s="246"/>
      <c r="K4" s="247"/>
      <c r="L4" s="245"/>
      <c r="M4" s="246"/>
      <c r="N4" s="247"/>
      <c r="O4" s="88"/>
      <c r="P4" s="63"/>
      <c r="Q4" s="63"/>
      <c r="R4" s="63"/>
      <c r="S4" s="63"/>
      <c r="T4" s="63"/>
      <c r="U4" s="63"/>
      <c r="V4" s="7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51"/>
      <c r="BO4" s="45"/>
      <c r="BP4" s="86"/>
      <c r="BQ4" s="85"/>
      <c r="BR4" s="85"/>
      <c r="BS4" s="63"/>
      <c r="BT4" s="63"/>
      <c r="BU4" s="84"/>
      <c r="BV4" s="90"/>
    </row>
    <row r="5" spans="1:76" s="54" customFormat="1" ht="12.75" customHeight="1" x14ac:dyDescent="0.2">
      <c r="B5" s="1"/>
      <c r="C5" s="3"/>
      <c r="D5" s="3"/>
      <c r="E5" s="57"/>
      <c r="F5" s="57"/>
      <c r="G5" s="57"/>
      <c r="H5" s="3"/>
      <c r="I5" s="3"/>
      <c r="J5" s="3"/>
      <c r="K5" s="3"/>
      <c r="L5" s="3"/>
      <c r="M5" s="82"/>
      <c r="N5" s="82"/>
      <c r="O5" s="3"/>
      <c r="Q5" s="25"/>
      <c r="R5" s="51"/>
      <c r="T5" s="63"/>
      <c r="U5" s="63"/>
      <c r="V5" s="73"/>
      <c r="W5" s="63"/>
      <c r="X5" s="63"/>
      <c r="Y5" s="63"/>
      <c r="Z5" s="63"/>
      <c r="AB5" s="91" t="s">
        <v>91</v>
      </c>
      <c r="AD5" s="63"/>
      <c r="AE5" s="63"/>
      <c r="AF5" s="63"/>
      <c r="AG5" s="63"/>
      <c r="AH5" s="63"/>
      <c r="AI5" s="63"/>
      <c r="AJ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51"/>
      <c r="AX5" s="88" t="s">
        <v>90</v>
      </c>
      <c r="AY5" s="88"/>
      <c r="AZ5" s="88"/>
      <c r="BA5" s="88"/>
      <c r="BB5" s="88"/>
      <c r="BC5" s="88"/>
      <c r="BD5" s="88"/>
      <c r="BE5" s="236"/>
      <c r="BF5" s="237"/>
      <c r="BG5" s="237"/>
      <c r="BH5" s="237"/>
      <c r="BI5" s="237"/>
      <c r="BJ5" s="237"/>
      <c r="BK5" s="237"/>
      <c r="BL5" s="238"/>
      <c r="BM5" s="87"/>
      <c r="BN5" s="87"/>
      <c r="BO5" s="87"/>
      <c r="BP5" s="86"/>
      <c r="BQ5" s="85"/>
      <c r="BR5" s="85"/>
      <c r="BS5" s="63"/>
      <c r="BT5" s="63"/>
      <c r="BU5" s="84"/>
      <c r="BV5" s="90"/>
    </row>
    <row r="6" spans="1:76" s="54" customFormat="1" ht="4.5" customHeight="1" x14ac:dyDescent="0.2">
      <c r="B6" s="8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43"/>
      <c r="Y6" s="32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51"/>
      <c r="BM6" s="87"/>
      <c r="BN6" s="87"/>
      <c r="BO6" s="87"/>
      <c r="BP6" s="86"/>
      <c r="BQ6" s="85"/>
      <c r="BR6" s="85"/>
      <c r="BS6" s="63"/>
      <c r="BT6" s="63"/>
      <c r="BU6" s="84"/>
      <c r="BV6" s="90"/>
    </row>
    <row r="7" spans="1:76" s="82" customFormat="1" ht="12.75" customHeight="1" x14ac:dyDescent="0.25">
      <c r="A7" s="43"/>
      <c r="C7" s="81" t="s">
        <v>88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43"/>
      <c r="V7" s="43"/>
      <c r="W7" s="43"/>
      <c r="X7" s="43"/>
      <c r="Y7" s="43"/>
      <c r="Z7" s="73"/>
      <c r="AA7" s="73"/>
      <c r="AC7" s="73"/>
      <c r="AD7" s="73"/>
      <c r="AE7" s="89" t="s">
        <v>297</v>
      </c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88" t="s">
        <v>89</v>
      </c>
      <c r="AY7" s="88"/>
      <c r="AZ7" s="88"/>
      <c r="BA7" s="88"/>
      <c r="BB7" s="88"/>
      <c r="BC7" s="88"/>
      <c r="BD7" s="88"/>
      <c r="BE7" s="236"/>
      <c r="BF7" s="237"/>
      <c r="BG7" s="237"/>
      <c r="BH7" s="237"/>
      <c r="BI7" s="237"/>
      <c r="BJ7" s="237"/>
      <c r="BK7" s="237"/>
      <c r="BL7" s="238"/>
      <c r="BM7" s="87"/>
      <c r="BN7" s="87"/>
      <c r="BO7" s="87"/>
      <c r="BP7" s="86"/>
      <c r="BQ7" s="85"/>
      <c r="BR7" s="85"/>
      <c r="BS7" s="63"/>
      <c r="BT7" s="63"/>
      <c r="BU7" s="84"/>
      <c r="BV7" s="83"/>
    </row>
    <row r="8" spans="1:76" ht="3.75" customHeight="1" x14ac:dyDescent="0.2">
      <c r="B8" s="43"/>
      <c r="C8" s="43"/>
      <c r="D8" s="26"/>
      <c r="E8" s="36"/>
      <c r="F8" s="36"/>
      <c r="G8" s="36"/>
      <c r="H8" s="36"/>
      <c r="I8" s="36"/>
      <c r="J8" s="36"/>
      <c r="K8" s="36"/>
      <c r="L8" s="36"/>
      <c r="M8" s="36"/>
      <c r="N8" s="35"/>
      <c r="O8" s="3"/>
      <c r="P8" s="31"/>
      <c r="Q8" s="33"/>
      <c r="R8" s="31"/>
      <c r="S8" s="43"/>
      <c r="T8" s="34"/>
      <c r="U8" s="43"/>
      <c r="V8" s="43"/>
      <c r="W8" s="43"/>
      <c r="X8" s="43"/>
      <c r="Y8" s="43"/>
      <c r="Z8" s="63"/>
      <c r="AA8" s="63"/>
      <c r="AB8" s="63"/>
      <c r="AC8" s="63"/>
      <c r="AD8" s="63"/>
      <c r="AE8" s="63"/>
      <c r="AF8" s="51"/>
      <c r="AG8" s="51"/>
      <c r="AH8" s="63"/>
      <c r="AI8" s="63"/>
      <c r="AJ8" s="63"/>
      <c r="AK8" s="63"/>
      <c r="AL8" s="63"/>
      <c r="AM8" s="63"/>
      <c r="AX8" s="63"/>
      <c r="AY8" s="63"/>
      <c r="AZ8" s="51"/>
      <c r="BA8" s="63"/>
      <c r="BB8" s="63"/>
      <c r="BC8" s="63"/>
      <c r="BD8" s="63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3"/>
      <c r="BS8" s="7"/>
      <c r="BT8" s="7"/>
      <c r="BU8" s="6"/>
      <c r="BV8" s="5"/>
    </row>
    <row r="9" spans="1:76" s="8" customFormat="1" ht="14.25" customHeight="1" x14ac:dyDescent="0.25">
      <c r="A9" s="248" t="s">
        <v>130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80" t="s">
        <v>131</v>
      </c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14"/>
      <c r="BQ9" s="22"/>
      <c r="BR9" s="22"/>
      <c r="BS9" s="22"/>
      <c r="BT9" s="22"/>
      <c r="BU9" s="118"/>
      <c r="BV9" s="20"/>
      <c r="BW9" s="22"/>
    </row>
    <row r="10" spans="1:76" ht="3.75" customHeight="1" x14ac:dyDescent="0.25">
      <c r="A10" s="30"/>
      <c r="B10" s="31"/>
      <c r="C10" s="31"/>
      <c r="D10" s="26"/>
      <c r="E10" s="36"/>
      <c r="F10" s="36"/>
      <c r="G10" s="36"/>
      <c r="H10" s="36"/>
      <c r="I10" s="36"/>
      <c r="J10" s="36"/>
      <c r="K10" s="36"/>
      <c r="L10" s="36"/>
      <c r="M10" s="36"/>
      <c r="N10" s="35"/>
      <c r="O10" s="31"/>
      <c r="P10" s="34"/>
      <c r="Q10" s="33"/>
      <c r="R10" s="31"/>
      <c r="S10" s="32"/>
      <c r="T10" s="32"/>
      <c r="U10" s="31"/>
      <c r="V10" s="31"/>
      <c r="W10" s="31"/>
      <c r="X10" s="30"/>
      <c r="Y10" s="30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63"/>
      <c r="AR10" s="80"/>
      <c r="AS10" s="79"/>
      <c r="AT10" s="63"/>
    </row>
    <row r="11" spans="1:76" ht="12.75" customHeight="1" x14ac:dyDescent="0.2">
      <c r="A11" s="54"/>
      <c r="B11" s="54"/>
      <c r="C11" s="63" t="s">
        <v>87</v>
      </c>
      <c r="D11" s="74"/>
      <c r="E11" s="73"/>
      <c r="F11" s="73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1"/>
      <c r="S11" s="72"/>
      <c r="T11" s="54"/>
      <c r="U11" s="54"/>
      <c r="V11" s="54"/>
      <c r="X11" s="37"/>
      <c r="Y11" s="54"/>
      <c r="Z11" s="148" t="str">
        <f>"  " &amp;8 + IF(TypeAnk="Услуги", -1, 0) &amp; "."</f>
        <v xml:space="preserve">  8.</v>
      </c>
      <c r="AA11" s="148" t="s">
        <v>209</v>
      </c>
      <c r="AB11" s="54"/>
      <c r="AC11" s="54"/>
      <c r="AD11" s="54"/>
      <c r="AE11" s="54"/>
      <c r="AF11" s="54"/>
      <c r="AG11" s="54"/>
      <c r="AH11" s="54"/>
      <c r="AI11" s="66" t="str">
        <f ca="1">txt_q_8</f>
        <v>продукцию предприятия</v>
      </c>
      <c r="AJ11" s="54"/>
      <c r="AK11" s="54"/>
      <c r="AL11" s="63"/>
      <c r="AM11" s="63"/>
      <c r="AN11" s="63"/>
      <c r="AO11" s="63"/>
      <c r="AP11" s="63"/>
      <c r="AQ11" s="54"/>
      <c r="AR11" s="54"/>
      <c r="AW11" s="37"/>
      <c r="AX11" s="61"/>
      <c r="AY11" s="147" t="str">
        <f xml:space="preserve"> 13 + IF(TypeAnk="Услуги", -1, 0) &amp; "."</f>
        <v>13.</v>
      </c>
      <c r="AZ11" s="51" t="s">
        <v>204</v>
      </c>
      <c r="BO11" s="1"/>
      <c r="BT11" s="1"/>
      <c r="BU11" s="3"/>
      <c r="BW11" s="7"/>
    </row>
    <row r="12" spans="1:76" ht="12.75" customHeight="1" x14ac:dyDescent="0.2">
      <c r="A12" s="54"/>
      <c r="B12" s="54"/>
      <c r="C12" s="66" t="s">
        <v>85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X12" s="37"/>
      <c r="Y12" s="54"/>
      <c r="Z12" s="25"/>
      <c r="AA12" s="54"/>
      <c r="AB12" s="64" t="s">
        <v>60</v>
      </c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41"/>
      <c r="AO12" s="44"/>
      <c r="AP12" s="44"/>
      <c r="AQ12" s="25"/>
      <c r="AR12" s="54"/>
      <c r="AW12" s="37"/>
      <c r="AX12" s="61"/>
      <c r="AY12" s="66" t="str">
        <f ca="1">"    " &amp; txt_q_13</f>
        <v xml:space="preserve">    изменения цен на готовую продукцию</v>
      </c>
      <c r="AZ12" s="66"/>
      <c r="BW12" s="116"/>
      <c r="BX12" s="78"/>
    </row>
    <row r="13" spans="1:76" ht="12.75" customHeight="1" x14ac:dyDescent="0.2">
      <c r="A13" s="54"/>
      <c r="B13" s="54"/>
      <c r="C13" s="54"/>
      <c r="D13" s="54"/>
      <c r="E13" s="54"/>
      <c r="F13" s="64" t="s">
        <v>82</v>
      </c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41"/>
      <c r="R13" s="44"/>
      <c r="S13" s="44"/>
      <c r="T13" s="54"/>
      <c r="U13" s="54"/>
      <c r="V13" s="54"/>
      <c r="X13" s="37"/>
      <c r="Y13" s="54"/>
      <c r="Z13" s="25"/>
      <c r="AA13" s="54"/>
      <c r="AB13" s="64" t="s">
        <v>58</v>
      </c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44"/>
      <c r="AO13" s="41"/>
      <c r="AP13" s="44"/>
      <c r="AQ13" s="25"/>
      <c r="AR13" s="54"/>
      <c r="AW13" s="37"/>
      <c r="AX13" s="61"/>
      <c r="AZ13" s="26" t="str">
        <f ca="1">txt_q_13_1</f>
        <v>изменение цен на сырье, комплектующие и материалы (без ГСМ)</v>
      </c>
      <c r="BO13" s="1"/>
      <c r="BT13" s="1"/>
      <c r="BU13" s="3"/>
      <c r="BV13" s="112"/>
      <c r="BW13" s="116"/>
      <c r="BX13" s="78"/>
    </row>
    <row r="14" spans="1:76" ht="12.75" customHeight="1" x14ac:dyDescent="0.2">
      <c r="A14" s="54"/>
      <c r="B14" s="54"/>
      <c r="C14" s="54"/>
      <c r="D14" s="54"/>
      <c r="E14" s="54"/>
      <c r="F14" s="64" t="s">
        <v>14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44"/>
      <c r="R14" s="41"/>
      <c r="S14" s="44"/>
      <c r="T14" s="54"/>
      <c r="U14" s="54"/>
      <c r="V14" s="54"/>
      <c r="X14" s="37"/>
      <c r="Y14" s="54"/>
      <c r="Z14" s="25"/>
      <c r="AA14" s="54"/>
      <c r="AB14" s="64" t="s">
        <v>57</v>
      </c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42"/>
      <c r="AO14" s="42"/>
      <c r="AP14" s="41"/>
      <c r="AQ14" s="54"/>
      <c r="AR14" s="54"/>
      <c r="AW14" s="37"/>
      <c r="AX14" s="61"/>
      <c r="AZ14" s="26" t="s">
        <v>46</v>
      </c>
      <c r="BO14" s="1"/>
      <c r="BT14" s="1"/>
      <c r="BU14" s="3"/>
      <c r="BV14" s="112"/>
      <c r="BW14" s="7"/>
    </row>
    <row r="15" spans="1:76" ht="12.75" customHeight="1" x14ac:dyDescent="0.2">
      <c r="A15" s="54"/>
      <c r="B15" s="54"/>
      <c r="C15" s="54"/>
      <c r="D15" s="54"/>
      <c r="E15" s="54"/>
      <c r="F15" s="64" t="s">
        <v>81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42"/>
      <c r="R15" s="42"/>
      <c r="S15" s="41"/>
      <c r="T15" s="54"/>
      <c r="U15" s="54"/>
      <c r="V15" s="54"/>
      <c r="X15" s="37"/>
      <c r="Y15" s="54"/>
      <c r="Z15" s="148" t="str">
        <f>"  " &amp; 9 + IF(TypeAnk="Услуги", -1, 0) &amp; "."</f>
        <v xml:space="preserve">  9.</v>
      </c>
      <c r="AA15" s="148" t="s">
        <v>201</v>
      </c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63"/>
      <c r="AM15" s="63"/>
      <c r="AN15" s="54"/>
      <c r="AO15" s="63"/>
      <c r="AP15" s="63"/>
      <c r="AQ15" s="25"/>
      <c r="AR15" s="25"/>
      <c r="AW15" s="37"/>
      <c r="AX15" s="61"/>
      <c r="AZ15" s="26" t="str">
        <f ca="1">txt_q_13_3</f>
        <v>изменение спроса на продукцию</v>
      </c>
      <c r="BO15" s="1"/>
      <c r="BT15" s="3"/>
      <c r="BU15" s="3"/>
      <c r="BV15" s="112"/>
      <c r="BW15" s="7"/>
    </row>
    <row r="16" spans="1:76" ht="12.75" customHeight="1" x14ac:dyDescent="0.2">
      <c r="A16" s="54"/>
      <c r="B16" s="54"/>
      <c r="C16" s="54"/>
      <c r="D16" s="54"/>
      <c r="E16" s="54"/>
      <c r="F16" s="64" t="s">
        <v>15</v>
      </c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54"/>
      <c r="S16" s="54"/>
      <c r="T16" s="109"/>
      <c r="U16" s="54"/>
      <c r="V16" s="54"/>
      <c r="X16" s="37"/>
      <c r="Y16" s="54"/>
      <c r="Z16" s="25"/>
      <c r="AA16" s="54"/>
      <c r="AB16" s="26" t="s">
        <v>53</v>
      </c>
      <c r="AD16" s="54"/>
      <c r="AE16" s="54"/>
      <c r="AF16" s="54"/>
      <c r="AG16" s="54"/>
      <c r="AH16" s="54"/>
      <c r="AI16" s="54"/>
      <c r="AJ16" s="54"/>
      <c r="AK16" s="54"/>
      <c r="AL16" s="63"/>
      <c r="AM16" s="63"/>
      <c r="AN16" s="44"/>
      <c r="AO16" s="41"/>
      <c r="AP16" s="44"/>
      <c r="AQ16" s="54"/>
      <c r="AR16" s="25"/>
      <c r="AV16" s="54"/>
      <c r="AW16" s="37"/>
      <c r="AX16" s="61"/>
      <c r="AZ16" s="26" t="str">
        <f ca="1">txt_q_13_4</f>
        <v>изменение цен на аналогичную продукцию на рынке</v>
      </c>
      <c r="BO16" s="1"/>
      <c r="BT16" s="1"/>
      <c r="BU16" s="3"/>
      <c r="BV16" s="112" t="s">
        <v>142</v>
      </c>
      <c r="BW16" s="7"/>
    </row>
    <row r="17" spans="1:79" ht="12.75" customHeight="1" x14ac:dyDescent="0.2">
      <c r="A17" s="54"/>
      <c r="B17" s="54"/>
      <c r="C17" s="63" t="s">
        <v>190</v>
      </c>
      <c r="D17" s="63" t="s">
        <v>191</v>
      </c>
      <c r="E17" s="73"/>
      <c r="F17" s="73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1"/>
      <c r="S17" s="72"/>
      <c r="T17" s="54"/>
      <c r="U17" s="54"/>
      <c r="V17" s="54"/>
      <c r="X17" s="37"/>
      <c r="Y17" s="54"/>
      <c r="Z17" s="25"/>
      <c r="AA17" s="54"/>
      <c r="AB17" s="26" t="s">
        <v>34</v>
      </c>
      <c r="AD17" s="54"/>
      <c r="AE17" s="54"/>
      <c r="AF17" s="54"/>
      <c r="AG17" s="54"/>
      <c r="AH17" s="54"/>
      <c r="AI17" s="54"/>
      <c r="AJ17" s="54"/>
      <c r="AK17" s="54"/>
      <c r="AL17" s="63"/>
      <c r="AM17" s="63"/>
      <c r="AN17" s="42"/>
      <c r="AO17" s="42"/>
      <c r="AP17" s="41"/>
      <c r="AQ17" s="54"/>
      <c r="AR17" s="54"/>
      <c r="AV17" s="54"/>
      <c r="AW17" s="37"/>
      <c r="AX17" s="61"/>
      <c r="AZ17" s="26" t="s">
        <v>35</v>
      </c>
      <c r="BA17" s="26"/>
      <c r="BO17" s="1"/>
      <c r="BT17" s="1"/>
      <c r="BU17" s="3"/>
      <c r="BV17" s="112"/>
      <c r="BW17" s="7"/>
    </row>
    <row r="18" spans="1:79" ht="12.75" customHeight="1" x14ac:dyDescent="0.2">
      <c r="A18" s="54"/>
      <c r="B18" s="54"/>
      <c r="C18" s="54" t="s">
        <v>74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X18" s="37"/>
      <c r="Y18" s="54"/>
      <c r="Z18" s="25"/>
      <c r="AA18" s="54"/>
      <c r="AB18" s="26" t="s">
        <v>50</v>
      </c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109"/>
      <c r="AR18" s="54"/>
      <c r="AS18" s="54"/>
      <c r="AV18" s="54"/>
      <c r="AW18" s="37"/>
      <c r="AX18" s="61"/>
      <c r="AZ18" s="26" t="s">
        <v>32</v>
      </c>
      <c r="BO18" s="1"/>
      <c r="BT18" s="1"/>
      <c r="BV18" s="112"/>
    </row>
    <row r="19" spans="1:79" ht="12.75" customHeight="1" x14ac:dyDescent="0.2">
      <c r="A19" s="54"/>
      <c r="B19" s="54"/>
      <c r="F19" s="64" t="s">
        <v>73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41"/>
      <c r="R19" s="44"/>
      <c r="S19" s="44"/>
      <c r="U19" s="54"/>
      <c r="V19" s="54"/>
      <c r="X19" s="37"/>
      <c r="Y19" s="54"/>
      <c r="Z19" s="54"/>
      <c r="AA19" s="54"/>
      <c r="AB19" s="62" t="s">
        <v>47</v>
      </c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110"/>
      <c r="AS19" s="54"/>
      <c r="AV19" s="54"/>
      <c r="AW19" s="37"/>
      <c r="AX19" s="61"/>
      <c r="AZ19" s="26" t="s">
        <v>30</v>
      </c>
      <c r="BA19" s="26"/>
      <c r="BO19" s="1"/>
      <c r="BU19" s="3"/>
      <c r="BV19" s="112"/>
      <c r="BW19" s="69"/>
      <c r="BX19" s="3"/>
    </row>
    <row r="20" spans="1:79" ht="12.75" customHeight="1" x14ac:dyDescent="0.2">
      <c r="A20" s="54"/>
      <c r="B20" s="54"/>
      <c r="C20" s="54"/>
      <c r="D20" s="54"/>
      <c r="E20" s="54"/>
      <c r="F20" s="64" t="s">
        <v>71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44"/>
      <c r="R20" s="41"/>
      <c r="S20" s="44"/>
      <c r="T20" s="54"/>
      <c r="V20" s="54"/>
      <c r="X20" s="37"/>
      <c r="Y20" s="54"/>
      <c r="Z20" s="147" t="str">
        <f xml:space="preserve"> 10 + IF(TypeAnk="Услуги", -1, 0) &amp; "."</f>
        <v>10.</v>
      </c>
      <c r="AA20" s="148" t="s">
        <v>202</v>
      </c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V20" s="54"/>
      <c r="AW20" s="37"/>
      <c r="AX20" s="61"/>
      <c r="AZ20" s="62" t="s">
        <v>144</v>
      </c>
      <c r="BV20" s="112"/>
      <c r="BW20" s="27"/>
      <c r="BX20" s="3"/>
      <c r="CA20" s="128"/>
    </row>
    <row r="21" spans="1:79" ht="12.75" customHeight="1" x14ac:dyDescent="0.2">
      <c r="A21" s="54"/>
      <c r="B21" s="54"/>
      <c r="C21" s="54"/>
      <c r="D21" s="54"/>
      <c r="E21" s="54"/>
      <c r="F21" s="64" t="s">
        <v>68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42"/>
      <c r="R21" s="42"/>
      <c r="S21" s="41"/>
      <c r="T21" s="54"/>
      <c r="U21" s="54"/>
      <c r="V21" s="54"/>
      <c r="X21" s="37"/>
      <c r="Y21" s="54"/>
      <c r="Z21" s="25" t="s">
        <v>41</v>
      </c>
      <c r="AA21" s="3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V21" s="54"/>
      <c r="AW21" s="37"/>
      <c r="AX21" s="61"/>
      <c r="AZ21" s="26" t="s">
        <v>29</v>
      </c>
      <c r="BO21" s="1"/>
      <c r="BT21" s="1"/>
      <c r="BV21" s="112"/>
      <c r="BW21" s="27"/>
      <c r="BX21" s="3"/>
    </row>
    <row r="22" spans="1:79" ht="12.75" customHeight="1" x14ac:dyDescent="0.2">
      <c r="A22" s="54"/>
      <c r="B22" s="54"/>
      <c r="C22" s="63" t="s">
        <v>188</v>
      </c>
      <c r="D22" s="143" t="s">
        <v>189</v>
      </c>
      <c r="E22" s="54"/>
      <c r="F22" s="54"/>
      <c r="G22" s="63"/>
      <c r="H22" s="63"/>
      <c r="I22" s="63"/>
      <c r="J22" s="63"/>
      <c r="K22" s="63"/>
      <c r="L22" s="63"/>
      <c r="M22" s="142" t="str">
        <f ca="1">txt_q_3</f>
        <v>объема производства</v>
      </c>
      <c r="N22" s="63"/>
      <c r="O22" s="63"/>
      <c r="P22" s="63"/>
      <c r="Q22" s="63"/>
      <c r="R22" s="54"/>
      <c r="S22" s="54"/>
      <c r="T22" s="54"/>
      <c r="U22" s="54"/>
      <c r="V22" s="54"/>
      <c r="X22" s="37"/>
      <c r="Y22" s="54"/>
      <c r="Z22" s="25"/>
      <c r="AA22" s="25"/>
      <c r="AB22" s="64" t="s">
        <v>38</v>
      </c>
      <c r="AD22" s="52"/>
      <c r="AE22" s="52"/>
      <c r="AF22" s="52"/>
      <c r="AG22" s="52"/>
      <c r="AH22" s="52"/>
      <c r="AI22" s="52"/>
      <c r="AJ22" s="52"/>
      <c r="AK22" s="52"/>
      <c r="AL22" s="52"/>
      <c r="AM22" s="63"/>
      <c r="AN22" s="41"/>
      <c r="AO22" s="44"/>
      <c r="AP22" s="44"/>
      <c r="AQ22" s="54"/>
      <c r="AR22" s="54"/>
      <c r="AX22" s="61"/>
      <c r="BW22" s="27"/>
      <c r="BX22" s="3"/>
    </row>
    <row r="23" spans="1:79" ht="12.75" customHeight="1" x14ac:dyDescent="0.2">
      <c r="A23" s="54"/>
      <c r="B23" s="54"/>
      <c r="F23" s="64" t="s">
        <v>60</v>
      </c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41"/>
      <c r="R23" s="44"/>
      <c r="S23" s="44"/>
      <c r="V23" s="54"/>
      <c r="X23" s="37"/>
      <c r="Y23" s="54"/>
      <c r="Z23" s="51"/>
      <c r="AA23" s="25"/>
      <c r="AB23" s="64" t="s">
        <v>36</v>
      </c>
      <c r="AD23" s="52"/>
      <c r="AE23" s="52"/>
      <c r="AF23" s="52"/>
      <c r="AG23" s="52"/>
      <c r="AH23" s="52"/>
      <c r="AI23" s="52"/>
      <c r="AJ23" s="52"/>
      <c r="AK23" s="52"/>
      <c r="AL23" s="52"/>
      <c r="AM23" s="63"/>
      <c r="AN23" s="44"/>
      <c r="AO23" s="41"/>
      <c r="AP23" s="44"/>
      <c r="AQ23" s="54"/>
      <c r="AR23" s="54"/>
      <c r="AS23" s="25"/>
      <c r="AV23" s="54"/>
      <c r="AW23" s="37"/>
      <c r="AX23" s="61"/>
      <c r="AY23" s="147" t="str">
        <f xml:space="preserve"> 14 + IF(TypeAnk="Услуги", -1, 0) &amp; "."</f>
        <v>14.</v>
      </c>
      <c r="AZ23" s="104" t="s">
        <v>205</v>
      </c>
      <c r="BW23" s="3"/>
      <c r="BX23" s="3"/>
    </row>
    <row r="24" spans="1:79" ht="12.75" customHeight="1" x14ac:dyDescent="0.2">
      <c r="A24" s="54"/>
      <c r="B24" s="54"/>
      <c r="C24" s="54"/>
      <c r="D24" s="54"/>
      <c r="E24" s="54"/>
      <c r="F24" s="64" t="s">
        <v>58</v>
      </c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44"/>
      <c r="R24" s="41"/>
      <c r="S24" s="44"/>
      <c r="T24" s="54"/>
      <c r="U24" s="54"/>
      <c r="X24" s="37"/>
      <c r="Y24" s="54"/>
      <c r="Z24" s="25"/>
      <c r="AA24" s="25"/>
      <c r="AB24" s="64" t="s">
        <v>33</v>
      </c>
      <c r="AD24" s="65"/>
      <c r="AE24" s="65"/>
      <c r="AF24" s="65"/>
      <c r="AG24" s="65"/>
      <c r="AH24" s="65"/>
      <c r="AI24" s="65"/>
      <c r="AJ24" s="65"/>
      <c r="AK24" s="65"/>
      <c r="AL24" s="52"/>
      <c r="AM24" s="63"/>
      <c r="AN24" s="42"/>
      <c r="AO24" s="42"/>
      <c r="AP24" s="41"/>
      <c r="AQ24" s="54"/>
      <c r="AR24" s="54"/>
      <c r="AS24" s="25"/>
      <c r="AV24" s="54"/>
      <c r="AW24" s="37"/>
      <c r="AX24" s="61"/>
      <c r="AY24" s="104" t="s">
        <v>109</v>
      </c>
      <c r="BW24" s="3"/>
      <c r="BX24" s="3"/>
    </row>
    <row r="25" spans="1:79" ht="12.75" customHeight="1" x14ac:dyDescent="0.2">
      <c r="A25" s="54"/>
      <c r="B25" s="54"/>
      <c r="C25" s="54"/>
      <c r="D25" s="54"/>
      <c r="E25" s="54"/>
      <c r="F25" s="64" t="s">
        <v>57</v>
      </c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42"/>
      <c r="R25" s="42"/>
      <c r="S25" s="41"/>
      <c r="T25" s="54"/>
      <c r="U25" s="54"/>
      <c r="V25" s="54"/>
      <c r="X25" s="37"/>
      <c r="Y25" s="54"/>
      <c r="AS25" s="25"/>
      <c r="AV25" s="54"/>
      <c r="AW25" s="37"/>
      <c r="AX25" s="61"/>
      <c r="BW25" s="3"/>
      <c r="BX25" s="3"/>
    </row>
    <row r="26" spans="1:79" ht="12.75" customHeight="1" x14ac:dyDescent="0.25">
      <c r="A26" s="54"/>
      <c r="B26" s="54"/>
      <c r="C26" s="54"/>
      <c r="D26" s="54"/>
      <c r="E26" s="54"/>
      <c r="F26" s="64" t="s">
        <v>56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S26" s="54"/>
      <c r="T26" s="109"/>
      <c r="U26" s="54"/>
      <c r="X26" s="37"/>
      <c r="Y26" s="250" t="s">
        <v>132</v>
      </c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51"/>
      <c r="AX26" s="61"/>
      <c r="AY26" s="105"/>
      <c r="AZ26" s="105"/>
      <c r="BA26" s="105"/>
      <c r="BB26" s="105"/>
      <c r="BC26" s="106" t="s">
        <v>110</v>
      </c>
      <c r="BD26" s="112"/>
      <c r="BE26" s="105"/>
      <c r="BF26" s="107"/>
      <c r="BG26" s="107"/>
      <c r="BH26" s="107"/>
      <c r="BI26" s="106" t="s">
        <v>111</v>
      </c>
      <c r="BJ26" s="112"/>
      <c r="BK26" s="105"/>
      <c r="BL26" s="105"/>
      <c r="BM26" s="107"/>
      <c r="BN26" s="107"/>
      <c r="BO26" s="106" t="s">
        <v>112</v>
      </c>
      <c r="BP26" s="112"/>
      <c r="BQ26" s="105"/>
      <c r="BR26" s="105"/>
      <c r="BS26" s="107"/>
      <c r="BT26" s="107"/>
      <c r="BU26" s="106" t="s">
        <v>113</v>
      </c>
      <c r="BV26" s="112"/>
      <c r="BW26" s="67"/>
      <c r="BX26" s="67"/>
    </row>
    <row r="27" spans="1:79" ht="12.75" customHeight="1" x14ac:dyDescent="0.2">
      <c r="A27" s="54"/>
      <c r="B27" s="146"/>
      <c r="C27" s="63" t="str">
        <f>IF(TypeAnk="Услуги", "X", "4.")</f>
        <v>4.</v>
      </c>
      <c r="D27" s="54" t="s">
        <v>213</v>
      </c>
      <c r="E27" s="54"/>
      <c r="F27" s="54"/>
      <c r="G27" s="63"/>
      <c r="H27" s="63"/>
      <c r="I27" s="63"/>
      <c r="J27" s="63"/>
      <c r="K27" s="63"/>
      <c r="L27" s="142" t="str">
        <f ca="1">txt_q_4</f>
        <v>запасов готовой продукции</v>
      </c>
      <c r="M27" s="142"/>
      <c r="N27" s="63"/>
      <c r="P27" s="143"/>
      <c r="Q27" s="63"/>
      <c r="R27" s="54"/>
      <c r="S27" s="54"/>
      <c r="T27" s="54"/>
      <c r="U27" s="54"/>
      <c r="V27" s="54"/>
      <c r="X27" s="37"/>
      <c r="Y27" s="54"/>
      <c r="AS27" s="54"/>
      <c r="AX27" s="61"/>
      <c r="BT27" s="3"/>
      <c r="BU27" s="3"/>
    </row>
    <row r="28" spans="1:79" ht="12.75" customHeight="1" x14ac:dyDescent="0.2">
      <c r="A28" s="54"/>
      <c r="B28" s="54"/>
      <c r="C28" s="54"/>
      <c r="D28" s="54"/>
      <c r="E28" s="54"/>
      <c r="F28" s="64" t="s">
        <v>51</v>
      </c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41"/>
      <c r="R28" s="44"/>
      <c r="S28" s="44"/>
      <c r="T28" s="54"/>
      <c r="U28" s="54"/>
      <c r="V28" s="54"/>
      <c r="X28" s="37"/>
      <c r="Y28" s="54"/>
      <c r="Z28" s="148" t="str">
        <f xml:space="preserve"> 11 + IF(TypeAnk="Услуги", -1, 0) &amp; "."</f>
        <v>11.</v>
      </c>
      <c r="AA28" s="51" t="s">
        <v>203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U28" s="25"/>
      <c r="AX28" s="61"/>
      <c r="AY28" s="147" t="str">
        <f xml:space="preserve"> 15 + IF(TypeAnk="Услуги", -1, 0) &amp; "."</f>
        <v>15.</v>
      </c>
      <c r="AZ28" s="51" t="s">
        <v>206</v>
      </c>
      <c r="BT28" s="3"/>
      <c r="BU28" s="3"/>
      <c r="CA28" s="128"/>
    </row>
    <row r="29" spans="1:79" ht="12.75" customHeight="1" x14ac:dyDescent="0.2">
      <c r="A29" s="54"/>
      <c r="B29" s="54"/>
      <c r="C29" s="54"/>
      <c r="D29" s="54"/>
      <c r="E29" s="54"/>
      <c r="F29" s="64" t="s">
        <v>48</v>
      </c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44"/>
      <c r="R29" s="41"/>
      <c r="S29" s="44"/>
      <c r="T29" s="25"/>
      <c r="U29" s="54"/>
      <c r="V29" s="54"/>
      <c r="X29" s="37"/>
      <c r="Y29" s="54"/>
      <c r="AG29" s="252" t="str">
        <f ca="1">txt_q_11</f>
        <v>объем производства</v>
      </c>
      <c r="AH29" s="252"/>
      <c r="AI29" s="252"/>
      <c r="AJ29" s="252"/>
      <c r="AK29" s="252"/>
      <c r="AL29" s="252"/>
      <c r="AM29" s="252"/>
      <c r="AN29" s="117"/>
      <c r="AO29" s="252" t="str">
        <f ca="1">txt_q_11_1</f>
        <v>спрос на продукцию</v>
      </c>
      <c r="AP29" s="252"/>
      <c r="AQ29" s="252"/>
      <c r="AR29" s="252"/>
      <c r="AS29" s="252"/>
      <c r="AT29" s="252"/>
      <c r="AU29" s="252"/>
      <c r="AW29" s="37"/>
      <c r="AX29" s="61"/>
      <c r="AY29" s="51" t="s">
        <v>207</v>
      </c>
      <c r="BT29" s="3"/>
      <c r="BU29" s="3"/>
      <c r="CA29" s="128"/>
    </row>
    <row r="30" spans="1:79" ht="12.75" customHeight="1" x14ac:dyDescent="0.2">
      <c r="A30" s="54"/>
      <c r="B30" s="54"/>
      <c r="C30" s="54"/>
      <c r="D30" s="54"/>
      <c r="E30" s="54"/>
      <c r="F30" s="64" t="s">
        <v>45</v>
      </c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42"/>
      <c r="R30" s="42"/>
      <c r="S30" s="41"/>
      <c r="T30" s="25"/>
      <c r="U30" s="25"/>
      <c r="V30" s="25"/>
      <c r="X30" s="37"/>
      <c r="Y30" s="54"/>
      <c r="AG30" s="252"/>
      <c r="AH30" s="252"/>
      <c r="AI30" s="252"/>
      <c r="AJ30" s="252"/>
      <c r="AK30" s="252"/>
      <c r="AL30" s="252"/>
      <c r="AM30" s="252"/>
      <c r="AN30" s="117"/>
      <c r="AO30" s="252"/>
      <c r="AP30" s="252"/>
      <c r="AQ30" s="252"/>
      <c r="AR30" s="252"/>
      <c r="AS30" s="252"/>
      <c r="AT30" s="252"/>
      <c r="AU30" s="252"/>
      <c r="AW30" s="37"/>
      <c r="AX30" s="61"/>
      <c r="BF30" s="57" t="str">
        <f ca="1">"на IV квартал " &amp; IFERROR(MID(ОтчётныйПериод,SEARCH("20",ОтчётныйПериод),4),YEAR(TODAY()))</f>
        <v>на IV квартал 2025</v>
      </c>
      <c r="BN30" s="57" t="str">
        <f ca="1">"на IV квартал " &amp; IFERROR(MID(ОтчётныйПериод,SEARCH("20",ОтчётныйПериод),4),YEAR(TODAY()))+1</f>
        <v>на IV квартал 2026</v>
      </c>
      <c r="BO30" s="1"/>
      <c r="BT30" s="3"/>
      <c r="BU30" s="3"/>
    </row>
    <row r="31" spans="1:79" ht="12.75" customHeight="1" x14ac:dyDescent="0.2">
      <c r="A31" s="54"/>
      <c r="B31" s="54"/>
      <c r="C31" s="54"/>
      <c r="D31" s="54"/>
      <c r="E31" s="54"/>
      <c r="F31" s="64" t="s">
        <v>44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S31" s="54"/>
      <c r="T31" s="109"/>
      <c r="U31" s="25"/>
      <c r="V31" s="25"/>
      <c r="X31" s="37"/>
      <c r="Y31" s="54"/>
      <c r="AB31" s="64" t="s">
        <v>10</v>
      </c>
      <c r="AC31" s="76"/>
      <c r="AD31" s="76"/>
      <c r="AE31" s="76"/>
      <c r="AF31" s="76"/>
      <c r="AG31" s="76"/>
      <c r="AH31" s="76"/>
      <c r="AI31" s="76"/>
      <c r="AJ31" s="76"/>
      <c r="AK31" s="41"/>
      <c r="AL31" s="49"/>
      <c r="AM31" s="49"/>
      <c r="AR31" s="41"/>
      <c r="AS31" s="49"/>
      <c r="AT31" s="49"/>
      <c r="AW31" s="37"/>
      <c r="AX31" s="61"/>
      <c r="AZ31" s="64" t="s">
        <v>134</v>
      </c>
      <c r="BG31" s="120"/>
      <c r="BH31" s="66"/>
      <c r="BI31" s="123"/>
      <c r="BJ31" s="66"/>
      <c r="BK31" s="66"/>
      <c r="BL31" s="66"/>
      <c r="BM31" s="66"/>
      <c r="BN31" s="66"/>
      <c r="BO31" s="66"/>
      <c r="BP31" s="66"/>
      <c r="BQ31" s="123"/>
      <c r="BR31" s="120"/>
      <c r="BT31" s="1"/>
      <c r="BU31" s="3"/>
      <c r="BV31" s="127"/>
    </row>
    <row r="32" spans="1:79" ht="12.75" customHeight="1" x14ac:dyDescent="0.2">
      <c r="A32" s="54"/>
      <c r="C32" s="51" t="str">
        <f xml:space="preserve"> 5 + IF(TypeAnk="Услуги", -1, 0) &amp; "."</f>
        <v>5.</v>
      </c>
      <c r="D32" s="54" t="s">
        <v>196</v>
      </c>
      <c r="E32" s="54"/>
      <c r="F32" s="63"/>
      <c r="G32" s="63"/>
      <c r="H32" s="63"/>
      <c r="I32" s="73" t="str">
        <f ca="1">txt_q_5</f>
        <v>цены на готовую продукцию</v>
      </c>
      <c r="J32" s="63"/>
      <c r="K32" s="63"/>
      <c r="L32" s="63"/>
      <c r="M32" s="63"/>
      <c r="N32" s="63"/>
      <c r="O32" s="63"/>
      <c r="P32" s="63"/>
      <c r="Q32" s="63"/>
      <c r="R32" s="54"/>
      <c r="S32" s="54"/>
      <c r="X32" s="37"/>
      <c r="Y32" s="54"/>
      <c r="AB32" s="64" t="s">
        <v>8</v>
      </c>
      <c r="AC32" s="76"/>
      <c r="AD32" s="76"/>
      <c r="AE32" s="76"/>
      <c r="AF32" s="76"/>
      <c r="AG32" s="76"/>
      <c r="AH32" s="76"/>
      <c r="AI32" s="76"/>
      <c r="AJ32" s="76"/>
      <c r="AK32" s="49"/>
      <c r="AL32" s="41"/>
      <c r="AM32" s="49"/>
      <c r="AR32" s="49"/>
      <c r="AS32" s="41"/>
      <c r="AT32" s="49"/>
      <c r="AV32" s="54"/>
      <c r="AW32" s="37"/>
      <c r="AX32" s="61"/>
      <c r="AZ32" s="64" t="s">
        <v>135</v>
      </c>
      <c r="BG32" s="120"/>
      <c r="BH32" s="123"/>
      <c r="BI32" s="66"/>
      <c r="BJ32" s="66"/>
      <c r="BK32" s="66"/>
      <c r="BL32" s="66"/>
      <c r="BM32" s="66"/>
      <c r="BN32" s="66"/>
      <c r="BO32" s="66"/>
      <c r="BP32" s="123"/>
      <c r="BQ32" s="66"/>
      <c r="BR32" s="120"/>
      <c r="BT32" s="1"/>
      <c r="BU32" s="3"/>
      <c r="BV32" s="127"/>
    </row>
    <row r="33" spans="1:79" ht="12.75" customHeight="1" x14ac:dyDescent="0.2">
      <c r="A33" s="54"/>
      <c r="C33" s="25"/>
      <c r="D33" s="54"/>
      <c r="E33" s="54"/>
      <c r="F33" s="64" t="s">
        <v>37</v>
      </c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41"/>
      <c r="R33" s="44"/>
      <c r="S33" s="44"/>
      <c r="X33" s="37"/>
      <c r="Y33" s="54"/>
      <c r="AB33" s="64" t="s">
        <v>6</v>
      </c>
      <c r="AC33" s="77"/>
      <c r="AD33" s="77"/>
      <c r="AE33" s="77"/>
      <c r="AF33" s="77"/>
      <c r="AG33" s="77"/>
      <c r="AH33" s="77"/>
      <c r="AI33" s="77"/>
      <c r="AJ33" s="77"/>
      <c r="AK33" s="46"/>
      <c r="AL33" s="46"/>
      <c r="AM33" s="41"/>
      <c r="AR33" s="46"/>
      <c r="AS33" s="46"/>
      <c r="AT33" s="41"/>
      <c r="AV33" s="25"/>
      <c r="AW33" s="37"/>
      <c r="AX33" s="61"/>
      <c r="AZ33" s="64" t="s">
        <v>136</v>
      </c>
      <c r="BG33" s="120"/>
      <c r="BH33" s="66"/>
      <c r="BI33" s="123"/>
      <c r="BJ33" s="66"/>
      <c r="BK33" s="66"/>
      <c r="BL33" s="66"/>
      <c r="BM33" s="66"/>
      <c r="BN33" s="66"/>
      <c r="BO33" s="66"/>
      <c r="BP33" s="66"/>
      <c r="BQ33" s="123"/>
      <c r="BR33" s="120"/>
      <c r="BT33" s="1"/>
      <c r="BU33" s="3"/>
      <c r="BV33" s="127"/>
    </row>
    <row r="34" spans="1:79" ht="12.75" customHeight="1" x14ac:dyDescent="0.2">
      <c r="A34" s="54"/>
      <c r="C34" s="25"/>
      <c r="D34" s="54"/>
      <c r="E34" s="54"/>
      <c r="F34" s="64" t="s">
        <v>34</v>
      </c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44"/>
      <c r="R34" s="41"/>
      <c r="S34" s="44"/>
      <c r="X34" s="37"/>
      <c r="Y34" s="25"/>
      <c r="AQ34" s="253" t="s">
        <v>75</v>
      </c>
      <c r="AR34" s="253"/>
      <c r="AS34" s="253"/>
      <c r="AT34" s="253"/>
      <c r="AU34" s="253"/>
      <c r="AW34" s="37"/>
      <c r="AX34" s="61"/>
      <c r="AZ34" s="64" t="s">
        <v>137</v>
      </c>
      <c r="BG34" s="120"/>
      <c r="BH34" s="123" t="s">
        <v>142</v>
      </c>
      <c r="BI34" s="66"/>
      <c r="BJ34" s="66"/>
      <c r="BK34" s="66"/>
      <c r="BL34" s="66"/>
      <c r="BM34" s="66"/>
      <c r="BN34" s="66"/>
      <c r="BO34" s="75"/>
      <c r="BP34" s="123"/>
      <c r="BQ34" s="66"/>
      <c r="BR34" s="120"/>
      <c r="BT34" s="3"/>
      <c r="BU34" s="3"/>
    </row>
    <row r="35" spans="1:79" ht="12.75" customHeight="1" x14ac:dyDescent="0.2">
      <c r="A35" s="54"/>
      <c r="C35" s="25"/>
      <c r="D35" s="54"/>
      <c r="E35" s="54"/>
      <c r="F35" s="64" t="s">
        <v>31</v>
      </c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42"/>
      <c r="R35" s="42"/>
      <c r="S35" s="41"/>
      <c r="X35" s="37"/>
      <c r="Z35" s="148" t="str">
        <f xml:space="preserve"> 12 + IF(TypeAnk="Услуги", -1, 0) &amp; "."</f>
        <v>12.</v>
      </c>
      <c r="AA35" s="51" t="s">
        <v>222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Q35" s="93" t="s">
        <v>72</v>
      </c>
      <c r="AR35" s="94"/>
      <c r="AS35" s="94"/>
      <c r="AT35" s="95"/>
      <c r="AU35" s="96"/>
      <c r="AV35" s="41"/>
      <c r="AX35" s="61"/>
      <c r="AZ35" s="64" t="s">
        <v>138</v>
      </c>
      <c r="BG35" s="120"/>
      <c r="BH35" s="66"/>
      <c r="BI35" s="123"/>
      <c r="BJ35" s="66"/>
      <c r="BK35" s="66"/>
      <c r="BL35" s="66"/>
      <c r="BM35" s="66"/>
      <c r="BN35" s="66"/>
      <c r="BO35" s="75"/>
      <c r="BP35" s="66"/>
      <c r="BQ35" s="123"/>
      <c r="BR35" s="120"/>
      <c r="BT35" s="3"/>
      <c r="BU35" s="3"/>
    </row>
    <row r="36" spans="1:79" ht="12.75" customHeight="1" x14ac:dyDescent="0.2">
      <c r="A36" s="54"/>
      <c r="B36" s="54"/>
      <c r="C36" s="51" t="str">
        <f xml:space="preserve"> 6 + IF(TypeAnk="Услуги", -1, 0) &amp; "."</f>
        <v>6.</v>
      </c>
      <c r="D36" s="54" t="s">
        <v>197</v>
      </c>
      <c r="E36" s="54"/>
      <c r="F36" s="54"/>
      <c r="G36" s="54"/>
      <c r="H36" s="54"/>
      <c r="I36" s="66" t="str">
        <f ca="1">txt_q_6</f>
        <v>издержки производства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X36" s="37"/>
      <c r="Y36" s="25"/>
      <c r="Z36" s="25"/>
      <c r="AA36" s="75" t="str">
        <f ca="1">txt_q_12</f>
        <v>цены на готовую продукцию предприятия</v>
      </c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93" t="s">
        <v>69</v>
      </c>
      <c r="AR36" s="94"/>
      <c r="AS36" s="94"/>
      <c r="AT36" s="95"/>
      <c r="AU36" s="95"/>
      <c r="AV36" s="103"/>
      <c r="AX36" s="61"/>
      <c r="AZ36" s="64" t="s">
        <v>139</v>
      </c>
      <c r="BG36" s="120"/>
      <c r="BH36" s="123"/>
      <c r="BI36" s="66"/>
      <c r="BJ36" s="66"/>
      <c r="BK36" s="66"/>
      <c r="BL36" s="66"/>
      <c r="BM36" s="66"/>
      <c r="BN36" s="66"/>
      <c r="BO36" s="75"/>
      <c r="BP36" s="123"/>
      <c r="BQ36" s="66"/>
      <c r="BR36" s="120"/>
      <c r="BT36" s="3"/>
      <c r="BU36" s="3"/>
    </row>
    <row r="37" spans="1:79" ht="12.75" customHeight="1" x14ac:dyDescent="0.2">
      <c r="A37" s="54"/>
      <c r="B37" s="54"/>
      <c r="C37" s="25"/>
      <c r="D37" s="54"/>
      <c r="E37" s="54"/>
      <c r="F37" s="64" t="s">
        <v>37</v>
      </c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41"/>
      <c r="R37" s="44"/>
      <c r="S37" s="44"/>
      <c r="T37" s="54"/>
      <c r="V37" s="54"/>
      <c r="X37" s="37"/>
      <c r="Y37" s="25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67"/>
      <c r="AQ37" s="93" t="s">
        <v>66</v>
      </c>
      <c r="AR37" s="94"/>
      <c r="AS37" s="94"/>
      <c r="AT37" s="97"/>
      <c r="AU37" s="97"/>
      <c r="AV37" s="111"/>
      <c r="AX37" s="61"/>
      <c r="AZ37" s="64" t="s">
        <v>140</v>
      </c>
      <c r="BG37" s="120"/>
      <c r="BH37" s="66"/>
      <c r="BI37" s="123"/>
      <c r="BJ37" s="66"/>
      <c r="BK37" s="66"/>
      <c r="BL37" s="66"/>
      <c r="BM37" s="66"/>
      <c r="BN37" s="66"/>
      <c r="BO37" s="75"/>
      <c r="BP37" s="66"/>
      <c r="BQ37" s="123"/>
      <c r="BR37" s="120"/>
      <c r="BT37" s="3"/>
      <c r="BU37" s="3"/>
    </row>
    <row r="38" spans="1:79" ht="12.75" customHeight="1" x14ac:dyDescent="0.2">
      <c r="A38" s="54"/>
      <c r="B38" s="54"/>
      <c r="C38" s="25"/>
      <c r="D38" s="54"/>
      <c r="E38" s="54"/>
      <c r="F38" s="64" t="s">
        <v>34</v>
      </c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44"/>
      <c r="R38" s="41"/>
      <c r="S38" s="44"/>
      <c r="T38" s="54"/>
      <c r="V38" s="54"/>
      <c r="X38" s="37"/>
      <c r="Y38" s="25"/>
      <c r="Z38" s="7"/>
      <c r="AB38" s="64" t="s">
        <v>70</v>
      </c>
      <c r="AK38" s="41"/>
      <c r="AL38" s="49"/>
      <c r="AM38" s="49"/>
      <c r="AO38" s="7"/>
      <c r="AP38" s="67"/>
      <c r="AQ38" s="93" t="s">
        <v>63</v>
      </c>
      <c r="AR38" s="94"/>
      <c r="AS38" s="98"/>
      <c r="AT38" s="99"/>
      <c r="AU38" s="99"/>
      <c r="AV38" s="111"/>
      <c r="AX38" s="61"/>
      <c r="AZ38" s="64" t="s">
        <v>141</v>
      </c>
      <c r="BG38" s="120"/>
      <c r="BH38" s="123"/>
      <c r="BI38" s="66"/>
      <c r="BJ38" s="66"/>
      <c r="BK38" s="66"/>
      <c r="BL38" s="66"/>
      <c r="BM38" s="66"/>
      <c r="BN38" s="66"/>
      <c r="BO38" s="75"/>
      <c r="BP38" s="123"/>
      <c r="BQ38" s="66"/>
      <c r="BR38" s="120"/>
      <c r="BT38" s="3"/>
      <c r="BU38" s="3"/>
    </row>
    <row r="39" spans="1:79" ht="12.75" customHeight="1" x14ac:dyDescent="0.2">
      <c r="A39" s="54"/>
      <c r="B39" s="54"/>
      <c r="C39" s="25"/>
      <c r="D39" s="54"/>
      <c r="E39" s="54"/>
      <c r="F39" s="64" t="s">
        <v>31</v>
      </c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42"/>
      <c r="R39" s="42"/>
      <c r="S39" s="41"/>
      <c r="T39" s="25"/>
      <c r="V39" s="54"/>
      <c r="X39" s="37"/>
      <c r="Y39" s="54"/>
      <c r="Z39" s="7"/>
      <c r="AB39" s="64" t="s">
        <v>67</v>
      </c>
      <c r="AK39" s="49"/>
      <c r="AL39" s="41" t="s">
        <v>142</v>
      </c>
      <c r="AM39" s="49"/>
      <c r="AO39" s="7"/>
      <c r="AP39" s="67"/>
      <c r="AQ39" s="93" t="s">
        <v>61</v>
      </c>
      <c r="AR39" s="98"/>
      <c r="AS39" s="98"/>
      <c r="AT39" s="99"/>
      <c r="AU39" s="99"/>
      <c r="AV39" s="111"/>
      <c r="AX39" s="61"/>
      <c r="AY39" s="105"/>
      <c r="AZ39" s="64" t="s">
        <v>15</v>
      </c>
      <c r="BB39" s="105"/>
      <c r="BC39" s="106"/>
      <c r="BE39" s="105"/>
      <c r="BF39" s="107"/>
      <c r="BG39" s="121"/>
      <c r="BH39" s="66"/>
      <c r="BI39" s="125"/>
      <c r="BJ39" s="115"/>
      <c r="BK39" s="124"/>
      <c r="BL39" s="66"/>
      <c r="BM39" s="124"/>
      <c r="BN39" s="124"/>
      <c r="BO39" s="126"/>
      <c r="BP39" s="115"/>
      <c r="BQ39" s="125"/>
      <c r="BR39" s="122"/>
      <c r="BT39" s="107"/>
      <c r="BU39" s="106"/>
      <c r="BV39" s="115"/>
      <c r="BW39" s="127"/>
    </row>
    <row r="40" spans="1:79" ht="12.75" customHeight="1" x14ac:dyDescent="0.2">
      <c r="A40" s="54"/>
      <c r="B40" s="54"/>
      <c r="C40" s="51" t="str">
        <f>7 + IF(TypeAnk="Услуги", -1, 0) &amp; "."</f>
        <v>7.</v>
      </c>
      <c r="D40" s="51" t="s">
        <v>200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54"/>
      <c r="P40" s="54"/>
      <c r="Q40" s="54"/>
      <c r="R40" s="54"/>
      <c r="S40" s="54"/>
      <c r="T40" s="54"/>
      <c r="U40" s="54"/>
      <c r="V40" s="54"/>
      <c r="X40" s="37"/>
      <c r="Y40" s="54"/>
      <c r="Z40" s="7"/>
      <c r="AB40" s="64" t="s">
        <v>64</v>
      </c>
      <c r="AK40" s="46"/>
      <c r="AL40" s="46"/>
      <c r="AM40" s="41"/>
      <c r="AO40" s="7"/>
      <c r="AP40" s="67"/>
      <c r="AQ40" s="93" t="s">
        <v>59</v>
      </c>
      <c r="AR40" s="94"/>
      <c r="AS40" s="98"/>
      <c r="AT40" s="99"/>
      <c r="AU40" s="99"/>
      <c r="AV40" s="111"/>
      <c r="AX40" s="61"/>
      <c r="BT40" s="3"/>
      <c r="BU40" s="3"/>
      <c r="BW40" s="127"/>
      <c r="BX40" s="127"/>
      <c r="BY40"/>
      <c r="BZ40"/>
    </row>
    <row r="41" spans="1:79" ht="12.75" customHeight="1" x14ac:dyDescent="0.2">
      <c r="A41" s="54"/>
      <c r="B41" s="54"/>
      <c r="C41" s="75" t="s">
        <v>79</v>
      </c>
      <c r="D41" s="25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X41" s="37"/>
      <c r="Y41" s="54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67"/>
      <c r="AQ41" s="70" t="s">
        <v>101</v>
      </c>
      <c r="AR41" s="94"/>
      <c r="AS41" s="98"/>
      <c r="AT41" s="99"/>
      <c r="AU41" s="99"/>
      <c r="AV41" s="111"/>
      <c r="AX41" s="61"/>
      <c r="AY41" s="254" t="s">
        <v>170</v>
      </c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W41"/>
      <c r="BX41"/>
      <c r="BY41"/>
      <c r="BZ41"/>
    </row>
    <row r="42" spans="1:79" ht="12.75" customHeight="1" x14ac:dyDescent="0.2">
      <c r="A42" s="54"/>
      <c r="B42" s="54"/>
      <c r="C42" s="25" t="s">
        <v>77</v>
      </c>
      <c r="D42" s="54"/>
      <c r="E42" s="54"/>
      <c r="F42" s="64" t="s">
        <v>37</v>
      </c>
      <c r="G42" s="63"/>
      <c r="H42" s="63"/>
      <c r="I42" s="63"/>
      <c r="J42" s="63"/>
      <c r="K42" s="63"/>
      <c r="L42" s="63"/>
      <c r="M42" s="63"/>
      <c r="N42" s="63"/>
      <c r="O42" s="54"/>
      <c r="P42" s="54"/>
      <c r="Q42" s="41"/>
      <c r="R42" s="44"/>
      <c r="S42" s="44"/>
      <c r="T42" s="54"/>
      <c r="U42" s="54"/>
      <c r="V42" s="54"/>
      <c r="X42" s="37"/>
      <c r="Y42" s="54"/>
      <c r="AO42" s="7"/>
      <c r="AP42" s="67"/>
      <c r="AQ42" s="93" t="s">
        <v>102</v>
      </c>
      <c r="AR42" s="98"/>
      <c r="AS42" s="98"/>
      <c r="AT42" s="99"/>
      <c r="AU42" s="99"/>
      <c r="AV42" s="111"/>
      <c r="AX42" s="61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W42"/>
      <c r="BX42"/>
      <c r="BY42"/>
      <c r="BZ42"/>
    </row>
    <row r="43" spans="1:79" ht="12.75" customHeight="1" x14ac:dyDescent="0.2">
      <c r="A43" s="54"/>
      <c r="B43" s="54"/>
      <c r="C43" s="25"/>
      <c r="D43" s="63"/>
      <c r="E43" s="54"/>
      <c r="F43" s="64" t="s">
        <v>34</v>
      </c>
      <c r="G43" s="63"/>
      <c r="H43" s="63"/>
      <c r="I43" s="63"/>
      <c r="J43" s="63"/>
      <c r="K43" s="63"/>
      <c r="L43" s="63"/>
      <c r="M43" s="63"/>
      <c r="N43" s="63"/>
      <c r="O43" s="54"/>
      <c r="P43" s="54"/>
      <c r="Q43" s="44"/>
      <c r="R43" s="41"/>
      <c r="S43" s="44"/>
      <c r="T43" s="54"/>
      <c r="U43" s="54"/>
      <c r="V43" s="54"/>
      <c r="X43" s="37"/>
      <c r="Y43" s="61"/>
      <c r="Z43" s="7"/>
      <c r="AA43" s="7"/>
      <c r="AB43" s="7"/>
      <c r="AC43" s="7"/>
      <c r="AD43" s="7"/>
      <c r="AE43" s="7"/>
      <c r="AF43" s="7"/>
      <c r="AL43" s="7"/>
      <c r="AM43" s="7"/>
      <c r="AN43" s="7"/>
      <c r="AO43" s="7"/>
      <c r="AP43" s="7"/>
      <c r="AQ43" s="93" t="s">
        <v>103</v>
      </c>
      <c r="AR43" s="98"/>
      <c r="AS43" s="98"/>
      <c r="AT43" s="99"/>
      <c r="AU43" s="99"/>
      <c r="AV43" s="111"/>
      <c r="AX43" s="61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W43"/>
      <c r="BX43"/>
      <c r="BY43"/>
      <c r="BZ43"/>
    </row>
    <row r="44" spans="1:79" ht="12.75" customHeight="1" x14ac:dyDescent="0.2">
      <c r="A44" s="54"/>
      <c r="B44" s="54"/>
      <c r="C44" s="25"/>
      <c r="D44" s="54"/>
      <c r="E44" s="54"/>
      <c r="F44" s="64" t="s">
        <v>31</v>
      </c>
      <c r="G44" s="63"/>
      <c r="H44" s="63"/>
      <c r="I44" s="63"/>
      <c r="J44" s="63"/>
      <c r="K44" s="63"/>
      <c r="L44" s="63"/>
      <c r="M44" s="63"/>
      <c r="N44" s="63"/>
      <c r="O44" s="54"/>
      <c r="P44" s="54"/>
      <c r="Q44" s="42"/>
      <c r="R44" s="42"/>
      <c r="S44" s="41"/>
      <c r="T44" s="54"/>
      <c r="U44" s="54"/>
      <c r="V44" s="54"/>
      <c r="X44" s="25"/>
      <c r="Y44" s="61"/>
      <c r="Z44" s="51"/>
      <c r="AA44" s="3"/>
      <c r="AP44" s="71"/>
      <c r="AQ44" s="93" t="s">
        <v>104</v>
      </c>
      <c r="AR44" s="99"/>
      <c r="AS44" s="99"/>
      <c r="AT44" s="99"/>
      <c r="AU44" s="99"/>
      <c r="AV44" s="111"/>
      <c r="AX44" s="61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W44"/>
      <c r="BX44"/>
      <c r="BY44"/>
      <c r="BZ44"/>
    </row>
    <row r="45" spans="1:79" ht="12.75" customHeight="1" x14ac:dyDescent="0.2">
      <c r="A45" s="54"/>
      <c r="B45" s="54"/>
      <c r="C45" s="25"/>
      <c r="D45" s="54"/>
      <c r="E45" s="54"/>
      <c r="F45" s="64" t="s">
        <v>15</v>
      </c>
      <c r="G45" s="63"/>
      <c r="H45" s="63"/>
      <c r="I45" s="63"/>
      <c r="J45" s="63"/>
      <c r="K45" s="63"/>
      <c r="L45" s="63"/>
      <c r="M45" s="63"/>
      <c r="N45" s="63"/>
      <c r="O45" s="54"/>
      <c r="P45" s="54"/>
      <c r="Q45" s="63"/>
      <c r="S45" s="54"/>
      <c r="T45" s="41"/>
      <c r="U45" s="54"/>
      <c r="V45" s="54"/>
      <c r="X45" s="25"/>
      <c r="Y45" s="61"/>
      <c r="Z45" s="25"/>
      <c r="AA45" s="3"/>
      <c r="AP45" s="68"/>
      <c r="AQ45" s="93" t="s">
        <v>105</v>
      </c>
      <c r="AR45" s="98"/>
      <c r="AS45" s="98"/>
      <c r="AT45" s="99"/>
      <c r="AU45" s="99"/>
      <c r="AV45" s="111"/>
      <c r="AX45" s="61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W45"/>
      <c r="BX45"/>
      <c r="BY45"/>
      <c r="BZ45"/>
    </row>
    <row r="46" spans="1:79" ht="6" customHeight="1" x14ac:dyDescent="0.2">
      <c r="A46" s="54"/>
      <c r="B46" s="54"/>
      <c r="C46" s="54"/>
      <c r="V46" s="54"/>
      <c r="W46" s="54"/>
      <c r="X46" s="25"/>
      <c r="Z46" s="3"/>
      <c r="AA46" s="3"/>
      <c r="AP46" s="68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</row>
    <row r="47" spans="1:79" ht="13.5" customHeight="1" x14ac:dyDescent="0.2">
      <c r="A47" s="249" t="s">
        <v>28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  <c r="AQ47" s="249"/>
      <c r="AR47" s="249"/>
      <c r="AS47" s="249"/>
      <c r="AT47" s="249"/>
      <c r="AU47" s="249"/>
      <c r="AV47" s="249"/>
      <c r="AW47" s="249"/>
      <c r="AX47" s="249"/>
      <c r="AY47" s="249"/>
      <c r="AZ47" s="249"/>
      <c r="BA47" s="249"/>
      <c r="BB47" s="249"/>
      <c r="BC47" s="249"/>
      <c r="BD47" s="249"/>
      <c r="BE47" s="249"/>
      <c r="BF47" s="249"/>
      <c r="BG47" s="249"/>
      <c r="BH47" s="249"/>
      <c r="BI47" s="249"/>
      <c r="BJ47" s="249"/>
      <c r="BK47" s="249"/>
      <c r="BL47" s="249"/>
      <c r="BM47" s="249"/>
      <c r="BN47" s="249"/>
      <c r="BO47" s="249"/>
      <c r="BP47" s="249"/>
      <c r="BQ47" s="249"/>
      <c r="BR47" s="249"/>
      <c r="BS47" s="249"/>
      <c r="BT47" s="249"/>
      <c r="BU47" s="249"/>
      <c r="BV47" s="249"/>
      <c r="BW47"/>
      <c r="BX47"/>
      <c r="BY47"/>
    </row>
    <row r="48" spans="1:79" ht="3.75" customHeight="1" x14ac:dyDescent="0.25">
      <c r="R48" s="3"/>
      <c r="S48" s="3"/>
      <c r="T48" s="60"/>
      <c r="U48" s="60"/>
      <c r="V48" s="3"/>
      <c r="W48" s="60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P48" s="3"/>
      <c r="BQ48" s="3"/>
      <c r="BR48" s="3"/>
      <c r="BS48" s="3"/>
      <c r="BT48" s="1"/>
      <c r="BU48" s="59"/>
      <c r="BV48" s="58"/>
    </row>
    <row r="49" spans="1:79" ht="12.75" customHeight="1" x14ac:dyDescent="0.2">
      <c r="C49" s="25" t="s">
        <v>27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54"/>
      <c r="O49" s="54"/>
      <c r="P49" s="54"/>
      <c r="Q49" s="54"/>
      <c r="R49" s="54"/>
      <c r="S49" s="25"/>
      <c r="T49" s="25"/>
      <c r="V49" s="3"/>
      <c r="X49" s="37"/>
      <c r="Z49" s="57" t="s">
        <v>26</v>
      </c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3"/>
      <c r="AW49" s="37"/>
      <c r="AY49" s="25" t="s">
        <v>160</v>
      </c>
      <c r="AZ49" s="148" t="str">
        <f ca="1">"Как изменится " &amp; кварталСледующий</f>
        <v>Как изменится в IV квартале 2025 г.</v>
      </c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7"/>
      <c r="BT49" s="3"/>
      <c r="BU49" s="3"/>
      <c r="BV49" s="3"/>
    </row>
    <row r="50" spans="1:79" ht="12.75" customHeight="1" x14ac:dyDescent="0.2">
      <c r="A50" s="3"/>
      <c r="B50" s="3"/>
      <c r="C50" s="25" t="s">
        <v>25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44"/>
      <c r="S50" s="50"/>
      <c r="T50" s="25"/>
      <c r="U50" s="3"/>
      <c r="V50" s="127"/>
      <c r="W50" s="3"/>
      <c r="X50" s="37"/>
      <c r="Y50" s="3"/>
      <c r="Z50" s="51" t="str">
        <f ca="1">"Вашего предприятия " &amp; $C$51</f>
        <v>Вашего предприятия в III квартале 2025 г.</v>
      </c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3"/>
      <c r="AV50" s="3"/>
      <c r="AW50" s="37"/>
      <c r="AX50" s="3"/>
      <c r="AY50" s="25"/>
      <c r="AZ50" s="25" t="s">
        <v>99</v>
      </c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3"/>
      <c r="BT50" s="3"/>
      <c r="BU50" s="3"/>
      <c r="BV50" s="3"/>
    </row>
    <row r="51" spans="1:79" ht="12.75" customHeight="1" x14ac:dyDescent="0.2">
      <c r="A51" s="3"/>
      <c r="B51" s="3"/>
      <c r="C51" s="25" t="str">
        <f ca="1">кварталОтчетный</f>
        <v>в III квартале 2025 г.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33"/>
      <c r="R51" s="234"/>
      <c r="S51" s="234"/>
      <c r="T51" s="235"/>
      <c r="U51" s="1" t="s">
        <v>24</v>
      </c>
      <c r="W51" s="25"/>
      <c r="X51" s="37"/>
      <c r="Y51" s="3"/>
      <c r="AA51" s="134" t="s">
        <v>23</v>
      </c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112"/>
      <c r="AV51" s="3"/>
      <c r="AW51" s="37"/>
      <c r="AX51" s="3"/>
      <c r="AY51" s="27"/>
      <c r="AZ51" s="27"/>
      <c r="BA51" s="27"/>
      <c r="BB51" s="26" t="s">
        <v>22</v>
      </c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9"/>
      <c r="BP51" s="47"/>
      <c r="BQ51" s="47"/>
      <c r="BR51" s="41"/>
      <c r="BS51" s="49"/>
      <c r="BT51" s="49"/>
      <c r="BU51" s="3"/>
      <c r="BW51" s="114"/>
    </row>
    <row r="52" spans="1:79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W52" s="3"/>
      <c r="X52" s="37"/>
      <c r="Y52" s="3"/>
      <c r="AA52" s="134" t="s">
        <v>20</v>
      </c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6"/>
      <c r="AR52" s="56"/>
      <c r="AS52" s="56"/>
      <c r="AT52" s="51"/>
      <c r="AV52" s="112"/>
      <c r="AW52" s="37"/>
      <c r="AX52" s="3"/>
      <c r="AY52" s="27"/>
      <c r="AZ52" s="27"/>
      <c r="BA52" s="27"/>
      <c r="BB52" s="26" t="s">
        <v>19</v>
      </c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47"/>
      <c r="BP52" s="47"/>
      <c r="BQ52" s="47"/>
      <c r="BR52" s="49"/>
      <c r="BS52" s="41"/>
      <c r="BT52" s="49"/>
      <c r="BU52" s="3"/>
    </row>
    <row r="53" spans="1:79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W53" s="3"/>
      <c r="X53" s="37"/>
      <c r="Y53" s="3"/>
      <c r="AA53" s="134" t="s">
        <v>16</v>
      </c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5"/>
      <c r="AR53" s="55"/>
      <c r="AS53" s="55"/>
      <c r="AT53" s="3"/>
      <c r="AU53" s="112"/>
      <c r="AW53" s="37"/>
      <c r="AX53" s="3"/>
      <c r="AY53" s="27"/>
      <c r="AZ53" s="27"/>
      <c r="BA53" s="27"/>
      <c r="BB53" s="26" t="s">
        <v>18</v>
      </c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47"/>
      <c r="BP53" s="47"/>
      <c r="BQ53" s="29"/>
      <c r="BR53" s="46"/>
      <c r="BS53" s="46"/>
      <c r="BT53" s="41"/>
      <c r="BU53" s="3"/>
      <c r="BW53" s="3"/>
    </row>
    <row r="54" spans="1:79" s="3" customFormat="1" ht="12.75" customHeight="1" x14ac:dyDescent="0.2">
      <c r="C54" s="25" t="s">
        <v>21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X54" s="37"/>
      <c r="AA54" s="134" t="s">
        <v>12</v>
      </c>
      <c r="AV54" s="112"/>
      <c r="AW54" s="37"/>
      <c r="AY54" s="27"/>
      <c r="AZ54" s="27"/>
      <c r="BA54" s="27"/>
      <c r="BB54" s="26" t="s">
        <v>15</v>
      </c>
      <c r="BC54" s="27"/>
      <c r="BD54" s="28"/>
      <c r="BE54" s="28"/>
      <c r="BF54" s="28"/>
      <c r="BG54" s="28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U54" s="112"/>
    </row>
    <row r="55" spans="1:79" s="3" customFormat="1" ht="12.75" customHeight="1" x14ac:dyDescent="0.2">
      <c r="C55" s="25" t="str">
        <f ca="1">"предприятия " &amp;$C$51</f>
        <v>предприятия в III квартале 2025 г.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V55" s="25"/>
      <c r="X55" s="37"/>
      <c r="AA55" s="134" t="s">
        <v>146</v>
      </c>
      <c r="AU55" s="112"/>
      <c r="AW55" s="37"/>
    </row>
    <row r="56" spans="1:79" s="3" customFormat="1" ht="12.75" customHeight="1" x14ac:dyDescent="0.2">
      <c r="D56" s="27"/>
      <c r="E56" s="27"/>
      <c r="F56" s="26" t="s">
        <v>17</v>
      </c>
      <c r="G56" s="27"/>
      <c r="H56" s="27"/>
      <c r="I56" s="27"/>
      <c r="J56" s="27"/>
      <c r="K56" s="27"/>
      <c r="L56" s="27"/>
      <c r="M56" s="27"/>
      <c r="N56" s="27"/>
      <c r="O56" s="27"/>
      <c r="Q56" s="41"/>
      <c r="R56" s="44"/>
      <c r="S56" s="44"/>
      <c r="T56" s="54"/>
      <c r="V56" s="25"/>
      <c r="X56" s="37"/>
      <c r="AA56" s="134" t="s">
        <v>7</v>
      </c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5"/>
      <c r="AR56" s="55"/>
      <c r="AS56" s="55"/>
      <c r="AV56" s="112"/>
      <c r="AW56" s="37"/>
      <c r="AY56" s="57" t="s">
        <v>163</v>
      </c>
      <c r="AZ56" s="25" t="str">
        <f ca="1">AZ49</f>
        <v>Как изменится в IV квартале 2025 г.</v>
      </c>
      <c r="BA56" s="51"/>
      <c r="BB56" s="51"/>
      <c r="BC56" s="51"/>
      <c r="BD56" s="51"/>
      <c r="BE56" s="51"/>
      <c r="BF56" s="51"/>
      <c r="BG56" s="51"/>
      <c r="BL56" s="25"/>
      <c r="BM56" s="25"/>
    </row>
    <row r="57" spans="1:79" s="3" customFormat="1" ht="12.75" customHeight="1" x14ac:dyDescent="0.2">
      <c r="D57" s="27"/>
      <c r="E57" s="27"/>
      <c r="F57" s="26" t="s">
        <v>14</v>
      </c>
      <c r="G57" s="27"/>
      <c r="H57" s="27"/>
      <c r="I57" s="27"/>
      <c r="J57" s="27"/>
      <c r="K57" s="27"/>
      <c r="L57" s="27"/>
      <c r="M57" s="27"/>
      <c r="N57" s="27"/>
      <c r="O57" s="27"/>
      <c r="Q57" s="44"/>
      <c r="R57" s="41"/>
      <c r="S57" s="44"/>
      <c r="T57" s="25"/>
      <c r="V57" s="27"/>
      <c r="X57" s="37"/>
      <c r="AA57" s="134" t="s">
        <v>3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5"/>
      <c r="AR57" s="55"/>
      <c r="AS57" s="55"/>
      <c r="AU57" s="112"/>
      <c r="AW57" s="37"/>
      <c r="AY57" s="25"/>
      <c r="AZ57" s="25" t="s">
        <v>100</v>
      </c>
      <c r="BA57" s="25"/>
      <c r="BB57" s="25"/>
      <c r="BC57" s="25"/>
      <c r="BD57" s="25"/>
      <c r="BE57" s="25"/>
      <c r="BF57" s="25"/>
      <c r="BG57" s="25"/>
      <c r="BH57" s="52"/>
      <c r="BI57" s="52"/>
      <c r="BJ57" s="52"/>
      <c r="BK57" s="52"/>
      <c r="BU57" s="27"/>
    </row>
    <row r="58" spans="1:79" s="3" customFormat="1" ht="12.75" customHeight="1" x14ac:dyDescent="0.2">
      <c r="D58" s="27"/>
      <c r="E58" s="27"/>
      <c r="F58" s="26" t="s">
        <v>13</v>
      </c>
      <c r="G58" s="27"/>
      <c r="H58" s="27"/>
      <c r="I58" s="27"/>
      <c r="J58" s="27"/>
      <c r="K58" s="27"/>
      <c r="L58" s="27"/>
      <c r="M58" s="27"/>
      <c r="N58" s="27"/>
      <c r="O58" s="27"/>
      <c r="Q58" s="42"/>
      <c r="R58" s="42"/>
      <c r="S58" s="41"/>
      <c r="T58" s="25"/>
      <c r="V58" s="27"/>
      <c r="X58" s="37"/>
      <c r="AA58" s="26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5"/>
      <c r="AR58" s="55"/>
      <c r="AS58" s="55"/>
      <c r="AT58" s="27"/>
      <c r="AW58" s="37"/>
      <c r="AY58" s="27"/>
      <c r="AZ58" s="26"/>
      <c r="BA58" s="48"/>
      <c r="BB58" s="26" t="s">
        <v>10</v>
      </c>
      <c r="BC58" s="48"/>
      <c r="BD58" s="48"/>
      <c r="BE58" s="48"/>
      <c r="BF58" s="27"/>
      <c r="BG58" s="48"/>
      <c r="BH58" s="52"/>
      <c r="BI58" s="52"/>
      <c r="BJ58" s="52"/>
      <c r="BK58" s="52"/>
      <c r="BL58" s="52"/>
      <c r="BM58" s="51"/>
      <c r="BN58" s="44"/>
      <c r="BO58" s="50"/>
      <c r="BP58" s="44"/>
      <c r="BQ58" s="25"/>
      <c r="BR58" s="25"/>
      <c r="BS58" s="41"/>
      <c r="BT58" s="49"/>
      <c r="BU58" s="49"/>
    </row>
    <row r="59" spans="1:79" s="3" customFormat="1" ht="12.75" customHeight="1" x14ac:dyDescent="0.2">
      <c r="D59" s="27"/>
      <c r="E59" s="27"/>
      <c r="F59" s="26" t="s">
        <v>11</v>
      </c>
      <c r="G59" s="27"/>
      <c r="H59" s="27"/>
      <c r="I59" s="27"/>
      <c r="J59" s="27"/>
      <c r="K59" s="27"/>
      <c r="L59" s="27"/>
      <c r="M59" s="27"/>
      <c r="N59" s="27"/>
      <c r="O59" s="27"/>
      <c r="Q59" s="54"/>
      <c r="R59" s="1"/>
      <c r="S59" s="54"/>
      <c r="T59" s="112"/>
      <c r="V59" s="27"/>
      <c r="X59" s="37"/>
      <c r="Z59" s="25" t="s">
        <v>177</v>
      </c>
      <c r="AW59" s="37"/>
      <c r="AY59" s="27"/>
      <c r="AZ59" s="26"/>
      <c r="BA59" s="48"/>
      <c r="BB59" s="26" t="s">
        <v>8</v>
      </c>
      <c r="BC59" s="48"/>
      <c r="BD59" s="48"/>
      <c r="BE59" s="48"/>
      <c r="BF59" s="27"/>
      <c r="BG59" s="48"/>
      <c r="BH59" s="48"/>
      <c r="BI59" s="48"/>
      <c r="BJ59" s="48"/>
      <c r="BK59" s="48"/>
      <c r="BL59" s="52"/>
      <c r="BM59" s="51"/>
      <c r="BN59" s="25"/>
      <c r="BO59" s="50"/>
      <c r="BP59" s="44"/>
      <c r="BQ59" s="25"/>
      <c r="BR59" s="25"/>
      <c r="BS59" s="49"/>
      <c r="BT59" s="41"/>
      <c r="BU59" s="49"/>
    </row>
    <row r="60" spans="1:79" s="3" customFormat="1" ht="12.75" customHeight="1" x14ac:dyDescent="0.2">
      <c r="V60" s="27"/>
      <c r="X60" s="37"/>
      <c r="Z60" s="75" t="s">
        <v>148</v>
      </c>
      <c r="AA60" s="26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25"/>
      <c r="AR60" s="53"/>
      <c r="AS60" s="53"/>
      <c r="AT60" s="25"/>
      <c r="AW60" s="37"/>
      <c r="AY60" s="27"/>
      <c r="AZ60" s="27"/>
      <c r="BA60" s="27"/>
      <c r="BB60" s="26" t="s">
        <v>6</v>
      </c>
      <c r="BC60" s="48"/>
      <c r="BD60" s="48"/>
      <c r="BE60" s="48"/>
      <c r="BF60" s="27"/>
      <c r="BG60" s="48"/>
      <c r="BH60" s="48"/>
      <c r="BI60" s="48"/>
      <c r="BJ60" s="48"/>
      <c r="BK60" s="48"/>
      <c r="BL60" s="48"/>
      <c r="BM60" s="26"/>
      <c r="BN60" s="27"/>
      <c r="BO60" s="29"/>
      <c r="BP60" s="47"/>
      <c r="BQ60" s="47"/>
      <c r="BR60" s="27"/>
      <c r="BS60" s="46"/>
      <c r="BT60" s="46"/>
      <c r="BU60" s="41"/>
    </row>
    <row r="61" spans="1:79" s="3" customFormat="1" ht="12.75" customHeight="1" x14ac:dyDescent="0.2">
      <c r="X61" s="37"/>
      <c r="Z61" s="51" t="str">
        <f ca="1">"Вашего предприятия " &amp; $C$51</f>
        <v>Вашего предприятия в III квартале 2025 г.</v>
      </c>
      <c r="AW61" s="37"/>
      <c r="AY61" s="43"/>
      <c r="AZ61" s="43"/>
      <c r="BA61" s="43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43"/>
      <c r="BT61" s="43"/>
      <c r="BU61" s="43"/>
      <c r="BV61" s="43"/>
    </row>
    <row r="62" spans="1:79" s="3" customFormat="1" ht="12.75" customHeight="1" x14ac:dyDescent="0.2">
      <c r="C62" s="51" t="s">
        <v>9</v>
      </c>
      <c r="D62" s="25"/>
      <c r="X62" s="37"/>
      <c r="AA62" s="64" t="s">
        <v>149</v>
      </c>
      <c r="AU62" s="75"/>
      <c r="AV62" s="123"/>
      <c r="AW62" s="37"/>
      <c r="AY62" s="147" t="s">
        <v>175</v>
      </c>
      <c r="AZ62" s="25" t="str">
        <f ca="1" xml:space="preserve"> "Как изменятся "  &amp; кварталСледующий</f>
        <v>Как изменятся в IV квартале 2025 г.</v>
      </c>
      <c r="BM62" s="1"/>
      <c r="BN62" s="1"/>
      <c r="BP62" s="1"/>
      <c r="BQ62" s="1"/>
      <c r="BR62" s="1"/>
      <c r="BS62" s="1"/>
      <c r="CA62" s="129"/>
    </row>
    <row r="63" spans="1:79" s="3" customFormat="1" ht="12.75" customHeight="1" x14ac:dyDescent="0.2">
      <c r="C63" s="25" t="str">
        <f ca="1">"предприятия работниками " &amp; $C$51</f>
        <v>предприятия работниками в III квартале 2025 г.</v>
      </c>
      <c r="D63" s="25"/>
      <c r="X63" s="37"/>
      <c r="AA63" s="135" t="s">
        <v>150</v>
      </c>
      <c r="AU63" s="123"/>
      <c r="AV63" s="75"/>
      <c r="AW63" s="37"/>
      <c r="AY63" s="25" t="s">
        <v>176</v>
      </c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</row>
    <row r="64" spans="1:79" s="3" customFormat="1" ht="12.75" customHeight="1" x14ac:dyDescent="0.2">
      <c r="F64" s="26" t="s">
        <v>5</v>
      </c>
      <c r="Q64" s="41"/>
      <c r="R64" s="44"/>
      <c r="S64" s="44"/>
      <c r="X64" s="37"/>
      <c r="AA64" s="64" t="s">
        <v>151</v>
      </c>
      <c r="AT64" s="36"/>
      <c r="AU64" s="185"/>
      <c r="AV64" s="186"/>
      <c r="AW64" s="37"/>
      <c r="AZ64" s="25"/>
      <c r="BO64" s="232" t="s">
        <v>75</v>
      </c>
      <c r="BP64" s="232"/>
      <c r="BQ64" s="232"/>
      <c r="BR64" s="232"/>
      <c r="BS64" s="232"/>
      <c r="BT64" s="136"/>
      <c r="BV64" s="43"/>
    </row>
    <row r="65" spans="1:75" s="3" customFormat="1" ht="12.75" customHeight="1" x14ac:dyDescent="0.2">
      <c r="A65" s="38"/>
      <c r="B65" s="38"/>
      <c r="F65" s="26" t="s">
        <v>4</v>
      </c>
      <c r="Q65" s="44"/>
      <c r="R65" s="41"/>
      <c r="S65" s="44"/>
      <c r="X65" s="37"/>
      <c r="AA65" s="64" t="s">
        <v>152</v>
      </c>
      <c r="AB65" s="23"/>
      <c r="AM65" s="138"/>
      <c r="AN65" s="26"/>
      <c r="AO65" s="139"/>
      <c r="AP65" s="139"/>
      <c r="AQ65" s="139"/>
      <c r="AR65" s="36"/>
      <c r="AS65" s="36"/>
      <c r="AT65" s="36"/>
      <c r="AU65" s="187"/>
      <c r="AV65" s="188"/>
      <c r="AW65" s="37"/>
      <c r="BB65" s="64" t="s">
        <v>70</v>
      </c>
      <c r="BC65" s="1"/>
      <c r="BD65" s="1"/>
      <c r="BE65" s="1"/>
      <c r="BF65" s="1"/>
      <c r="BG65" s="1"/>
      <c r="BH65" s="1"/>
      <c r="BI65" s="41"/>
      <c r="BJ65" s="49"/>
      <c r="BK65" s="49"/>
      <c r="BO65" s="137" t="s">
        <v>164</v>
      </c>
      <c r="BP65" s="27"/>
      <c r="BQ65" s="27"/>
      <c r="BR65" s="27"/>
      <c r="BS65" s="27"/>
      <c r="BU65" s="41" t="s">
        <v>142</v>
      </c>
      <c r="BV65" s="40"/>
      <c r="BW65" s="43"/>
    </row>
    <row r="66" spans="1:75" s="3" customFormat="1" ht="12.75" customHeight="1" x14ac:dyDescent="0.2">
      <c r="A66" s="1"/>
      <c r="B66" s="1"/>
      <c r="F66" s="26" t="s">
        <v>2</v>
      </c>
      <c r="Q66" s="42"/>
      <c r="R66" s="42"/>
      <c r="S66" s="41"/>
      <c r="T66" s="1"/>
      <c r="U66" s="1"/>
      <c r="W66" s="1"/>
      <c r="X66" s="37"/>
      <c r="AA66" s="64" t="s">
        <v>153</v>
      </c>
      <c r="AB66" s="23"/>
      <c r="AM66" s="138"/>
      <c r="AN66" s="26"/>
      <c r="AO66" s="36"/>
      <c r="AP66" s="36"/>
      <c r="AQ66" s="36"/>
      <c r="AR66" s="36"/>
      <c r="AS66" s="36"/>
      <c r="AT66" s="36"/>
      <c r="AU66" s="189"/>
      <c r="AV66" s="190"/>
      <c r="AW66" s="37"/>
      <c r="AX66" s="1"/>
      <c r="BB66" s="64" t="s">
        <v>67</v>
      </c>
      <c r="BC66" s="1"/>
      <c r="BD66" s="1"/>
      <c r="BE66" s="1"/>
      <c r="BF66" s="1"/>
      <c r="BG66" s="1"/>
      <c r="BH66" s="1"/>
      <c r="BI66" s="49"/>
      <c r="BJ66" s="41"/>
      <c r="BK66" s="49"/>
      <c r="BO66" s="138" t="s">
        <v>165</v>
      </c>
      <c r="BP66" s="27"/>
      <c r="BQ66" s="27"/>
      <c r="BR66" s="27"/>
      <c r="BS66" s="27"/>
      <c r="BU66" s="41"/>
      <c r="BV66" s="30"/>
    </row>
    <row r="67" spans="1:75" s="3" customFormat="1" ht="12.75" customHeight="1" x14ac:dyDescent="0.2">
      <c r="A67" s="23"/>
      <c r="B67" s="23"/>
      <c r="T67" s="23"/>
      <c r="U67" s="23"/>
      <c r="V67" s="23"/>
      <c r="W67" s="23"/>
      <c r="X67" s="37"/>
      <c r="Y67" s="23"/>
      <c r="Z67" s="23"/>
      <c r="AA67" s="64" t="s">
        <v>154</v>
      </c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31"/>
      <c r="AO67" s="133"/>
      <c r="AP67" s="133"/>
      <c r="AQ67" s="133"/>
      <c r="AR67" s="133"/>
      <c r="AS67" s="32"/>
      <c r="AT67" s="140"/>
      <c r="AU67" s="123"/>
      <c r="AV67" s="184"/>
      <c r="AW67" s="37"/>
      <c r="AX67" s="1"/>
      <c r="BB67" s="64" t="s">
        <v>64</v>
      </c>
      <c r="BC67" s="1"/>
      <c r="BD67" s="1"/>
      <c r="BE67" s="1"/>
      <c r="BF67" s="1"/>
      <c r="BG67" s="1"/>
      <c r="BH67" s="1"/>
      <c r="BI67" s="46"/>
      <c r="BJ67" s="46"/>
      <c r="BK67" s="41"/>
      <c r="BO67" s="138" t="s">
        <v>102</v>
      </c>
      <c r="BP67" s="27"/>
      <c r="BQ67" s="27"/>
      <c r="BR67" s="27"/>
      <c r="BS67" s="27"/>
      <c r="BU67" s="41"/>
      <c r="BV67" s="24"/>
    </row>
    <row r="68" spans="1:75" s="3" customFormat="1" ht="12.75" customHeight="1" x14ac:dyDescent="0.2">
      <c r="X68" s="37"/>
      <c r="AA68" s="64" t="s">
        <v>155</v>
      </c>
      <c r="AB68" s="23"/>
      <c r="AC68" s="26"/>
      <c r="AD68" s="36"/>
      <c r="AE68" s="36"/>
      <c r="AF68" s="36"/>
      <c r="AG68" s="36"/>
      <c r="AH68" s="36"/>
      <c r="AI68" s="36"/>
      <c r="AJ68" s="36"/>
      <c r="AK68" s="36"/>
      <c r="AL68" s="36"/>
      <c r="AM68" s="35"/>
      <c r="AN68" s="31"/>
      <c r="AO68" s="133"/>
      <c r="AP68" s="133"/>
      <c r="AQ68" s="133"/>
      <c r="AR68" s="133"/>
      <c r="AS68" s="32"/>
      <c r="AT68" s="140"/>
      <c r="AU68" s="75"/>
      <c r="AV68" s="191"/>
      <c r="AW68" s="37"/>
      <c r="AX68" s="1"/>
      <c r="BB68" s="64" t="s">
        <v>15</v>
      </c>
      <c r="BJ68" s="41"/>
      <c r="BO68" s="138" t="s">
        <v>166</v>
      </c>
      <c r="BP68" s="27"/>
      <c r="BQ68" s="27"/>
      <c r="BR68" s="27"/>
      <c r="BS68" s="27"/>
      <c r="BU68" s="41" t="s">
        <v>142</v>
      </c>
      <c r="BW68" s="43"/>
    </row>
    <row r="69" spans="1:75" s="38" customFormat="1" ht="12.75" customHeight="1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7"/>
      <c r="Y69" s="3"/>
      <c r="Z69" s="3"/>
      <c r="AA69" s="64" t="s">
        <v>156</v>
      </c>
      <c r="AB69" s="23"/>
      <c r="AC69" s="26"/>
      <c r="AD69" s="36"/>
      <c r="AE69" s="36"/>
      <c r="AF69" s="36"/>
      <c r="AG69" s="36"/>
      <c r="AH69" s="36"/>
      <c r="AI69" s="36"/>
      <c r="AJ69" s="36"/>
      <c r="AK69" s="36"/>
      <c r="AL69" s="36"/>
      <c r="AM69" s="35"/>
      <c r="AN69" s="31"/>
      <c r="AO69" s="133"/>
      <c r="AP69" s="133"/>
      <c r="AQ69" s="133"/>
      <c r="AR69" s="133"/>
      <c r="AS69" s="32"/>
      <c r="AT69" s="140"/>
      <c r="AU69" s="123"/>
      <c r="AV69" s="184"/>
      <c r="AW69" s="37"/>
      <c r="AX69" s="1"/>
      <c r="AY69" s="43"/>
      <c r="AZ69" s="4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138" t="s">
        <v>167</v>
      </c>
      <c r="BP69" s="26"/>
      <c r="BQ69" s="139"/>
      <c r="BR69" s="139"/>
      <c r="BS69" s="139"/>
      <c r="BT69" s="36"/>
      <c r="BU69" s="41" t="s">
        <v>142</v>
      </c>
      <c r="BW69" s="39"/>
    </row>
    <row r="70" spans="1:75" ht="12.75" customHeight="1" x14ac:dyDescent="0.2">
      <c r="X70" s="37"/>
      <c r="AA70" s="64" t="s">
        <v>157</v>
      </c>
      <c r="AB70" s="23"/>
      <c r="AC70" s="26"/>
      <c r="AD70" s="36"/>
      <c r="AE70" s="36"/>
      <c r="AF70" s="36"/>
      <c r="AG70" s="36"/>
      <c r="AH70" s="36"/>
      <c r="AI70" s="36"/>
      <c r="AJ70" s="36"/>
      <c r="AK70" s="36"/>
      <c r="AL70" s="36"/>
      <c r="AM70" s="35"/>
      <c r="AN70" s="31"/>
      <c r="AO70" s="133"/>
      <c r="AP70" s="133"/>
      <c r="AQ70" s="133"/>
      <c r="AR70" s="133"/>
      <c r="AS70" s="32"/>
      <c r="AT70" s="140"/>
      <c r="AU70" s="75"/>
      <c r="AV70" s="191"/>
      <c r="AW70" s="37"/>
      <c r="BT70" s="3"/>
      <c r="BU70" s="3"/>
      <c r="BW70" s="30"/>
    </row>
    <row r="71" spans="1:75" ht="12.75" customHeight="1" x14ac:dyDescent="0.2">
      <c r="X71" s="37"/>
      <c r="AA71" s="64" t="s">
        <v>158</v>
      </c>
      <c r="AB71" s="23"/>
      <c r="AC71" s="26"/>
      <c r="AD71" s="36"/>
      <c r="AE71" s="36"/>
      <c r="AF71" s="36"/>
      <c r="AG71" s="36"/>
      <c r="AH71" s="36"/>
      <c r="AI71" s="36"/>
      <c r="AJ71" s="36"/>
      <c r="AK71" s="36"/>
      <c r="AL71" s="36"/>
      <c r="AM71" s="35"/>
      <c r="AN71" s="31"/>
      <c r="AO71" s="133"/>
      <c r="AP71" s="133"/>
      <c r="AQ71" s="133"/>
      <c r="AR71" s="133"/>
      <c r="AS71" s="32"/>
      <c r="AT71" s="140"/>
      <c r="AU71" s="123"/>
      <c r="AV71" s="184"/>
      <c r="AW71" s="37"/>
      <c r="AY71" s="200" t="s">
        <v>296</v>
      </c>
      <c r="AZ71" s="183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T71" s="3"/>
      <c r="BU71" s="3"/>
      <c r="BW71" s="30"/>
    </row>
    <row r="72" spans="1:75" ht="12.75" customHeight="1" x14ac:dyDescent="0.2">
      <c r="X72" s="37"/>
      <c r="AV72" s="141"/>
      <c r="AW72" s="37"/>
      <c r="AY72" s="43"/>
      <c r="AZ72" s="43"/>
      <c r="BA72" s="43"/>
      <c r="BB72" s="26" t="str">
        <f ca="1">"на " &amp; IFERROR(MID(ОтчётныйПериод,SEARCH("20",ОтчётныйПериод),4) + 1,YEAR(TODAY())  + 1) &amp; " год"</f>
        <v>на 2026 год</v>
      </c>
      <c r="BC72" s="36"/>
      <c r="BD72" s="36"/>
      <c r="BE72" s="36"/>
      <c r="BF72" s="36"/>
      <c r="BG72" s="36"/>
      <c r="BH72" s="36"/>
      <c r="BI72" s="36"/>
      <c r="BJ72" s="36"/>
      <c r="BK72" s="36"/>
      <c r="BL72" s="35"/>
      <c r="BN72" s="264"/>
      <c r="BO72" s="265"/>
      <c r="BP72" s="265"/>
      <c r="BQ72" s="266"/>
      <c r="BR72" s="34" t="s">
        <v>24</v>
      </c>
      <c r="BT72" s="3"/>
      <c r="BU72" s="3"/>
      <c r="BW72" s="30"/>
    </row>
    <row r="73" spans="1:75" ht="4.5" customHeight="1" x14ac:dyDescent="0.2">
      <c r="X73" s="37"/>
      <c r="AW73" s="37"/>
      <c r="AY73" s="43"/>
      <c r="AZ73" s="43"/>
      <c r="BA73" s="43"/>
      <c r="BT73" s="1"/>
      <c r="BU73" s="3"/>
      <c r="BV73" s="2"/>
      <c r="BW73" s="30"/>
    </row>
    <row r="74" spans="1:75" ht="12.75" customHeight="1" x14ac:dyDescent="0.25">
      <c r="X74"/>
      <c r="Y74"/>
      <c r="Z74" s="270" t="s">
        <v>143</v>
      </c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  <c r="AK74" s="270"/>
      <c r="AL74" s="270"/>
      <c r="AM74" s="270"/>
      <c r="AN74" s="270"/>
      <c r="AO74" s="270"/>
      <c r="AP74" s="270"/>
      <c r="AQ74" s="270"/>
      <c r="AR74" s="270"/>
      <c r="AS74" s="270"/>
      <c r="AT74" s="270"/>
      <c r="AU74" s="270"/>
      <c r="AV74" s="270"/>
      <c r="AW74"/>
      <c r="AX74"/>
      <c r="AY74"/>
      <c r="AZ74" s="43"/>
      <c r="BA74" s="43"/>
      <c r="BB74" s="97" t="str">
        <f ca="1">"в " &amp; (IFERROR(MID(ОтчётныйПериод,SEARCH("20",ОтчётныйПериод),4),YEAR(TODAY()) -0 ) ) &amp; " году"</f>
        <v>в 2025 году</v>
      </c>
      <c r="BC74" s="36"/>
      <c r="BD74" s="36"/>
      <c r="BE74" s="36"/>
      <c r="BF74" s="36"/>
      <c r="BG74" s="36"/>
      <c r="BH74" s="36"/>
      <c r="BI74" s="36"/>
      <c r="BJ74" s="36"/>
      <c r="BK74" s="36"/>
      <c r="BL74" s="35"/>
      <c r="BM74" s="31"/>
      <c r="BN74" s="267"/>
      <c r="BO74" s="268"/>
      <c r="BP74" s="268"/>
      <c r="BQ74" s="269"/>
      <c r="BR74" s="32" t="s">
        <v>24</v>
      </c>
      <c r="BT74" s="1"/>
      <c r="BU74" s="3"/>
      <c r="BV74" s="2"/>
      <c r="BW74" s="30"/>
    </row>
    <row r="75" spans="1:75" ht="6.75" customHeight="1" x14ac:dyDescent="0.2"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 s="32"/>
      <c r="BO75" s="1"/>
      <c r="BT75" s="1"/>
      <c r="BU75" s="3"/>
      <c r="BV75" s="2"/>
      <c r="BW75" s="30"/>
    </row>
    <row r="76" spans="1:75" s="8" customFormat="1" ht="17.25" customHeight="1" x14ac:dyDescent="0.2">
      <c r="C76" s="208" t="str">
        <f ca="1">"ПОЯСНЕНИЕ ПО ЗАПОЛНЕНИЮ АНКЕТЫ (" &amp; пояснение_ВЭД_1 &amp; ")"</f>
        <v>ПОЯСНЕНИЕ ПО ЗАПОЛНЕНИЮ АНКЕТЫ (Промышленность и Сельское хозяйство)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  <c r="BI76" s="208"/>
      <c r="BJ76" s="208"/>
      <c r="BK76" s="208"/>
      <c r="BL76" s="208"/>
      <c r="BM76" s="208"/>
      <c r="BN76" s="208"/>
      <c r="BO76" s="208"/>
      <c r="BP76" s="208"/>
      <c r="BQ76" s="208"/>
      <c r="BR76" s="208"/>
      <c r="BS76" s="208"/>
      <c r="BT76" s="208"/>
      <c r="BU76" s="208"/>
      <c r="BV76" s="208"/>
    </row>
    <row r="77" spans="1:75" s="8" customFormat="1" ht="33" customHeight="1" x14ac:dyDescent="0.2">
      <c r="C77" s="260" t="s">
        <v>128</v>
      </c>
      <c r="D77" s="260"/>
      <c r="E77" s="260"/>
      <c r="F77" s="260"/>
      <c r="G77" s="260"/>
      <c r="H77" s="26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  <c r="AM77" s="260"/>
      <c r="AN77" s="260"/>
      <c r="AO77" s="260"/>
      <c r="AP77" s="260"/>
      <c r="AQ77" s="260"/>
      <c r="AR77" s="260"/>
      <c r="AS77" s="260"/>
      <c r="AT77" s="260"/>
      <c r="AU77" s="260"/>
      <c r="AV77" s="260"/>
      <c r="AW77" s="260"/>
      <c r="AX77" s="260"/>
      <c r="AY77" s="260"/>
      <c r="AZ77" s="260"/>
      <c r="BA77" s="260"/>
      <c r="BB77" s="260"/>
      <c r="BC77" s="260"/>
      <c r="BD77" s="260"/>
      <c r="BE77" s="260"/>
      <c r="BF77" s="260"/>
      <c r="BG77" s="260"/>
      <c r="BH77" s="260"/>
      <c r="BI77" s="260"/>
      <c r="BJ77" s="260"/>
      <c r="BK77" s="260"/>
      <c r="BL77" s="260"/>
      <c r="BM77" s="260"/>
      <c r="BN77" s="260"/>
      <c r="BO77" s="260"/>
      <c r="BP77" s="260"/>
      <c r="BQ77" s="260"/>
      <c r="BR77" s="260"/>
      <c r="BS77" s="260"/>
      <c r="BT77" s="260"/>
      <c r="BU77" s="260"/>
      <c r="BV77" s="260"/>
      <c r="BW77" s="260"/>
    </row>
    <row r="78" spans="1:75" s="8" customFormat="1" ht="7.5" customHeight="1" x14ac:dyDescent="0.2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15"/>
    </row>
    <row r="79" spans="1:75" s="8" customFormat="1" ht="34.5" customHeight="1" x14ac:dyDescent="0.2"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3"/>
      <c r="AU79" s="203"/>
      <c r="AV79" s="203"/>
      <c r="AW79" s="203"/>
      <c r="AX79" s="203"/>
      <c r="AY79" s="203"/>
      <c r="AZ79" s="203"/>
      <c r="BA79" s="203"/>
      <c r="BB79" s="203"/>
      <c r="BC79" s="203"/>
      <c r="BD79" s="203"/>
      <c r="BE79" s="203"/>
      <c r="BF79" s="203"/>
      <c r="BG79" s="203"/>
      <c r="BH79" s="203"/>
      <c r="BI79" s="203"/>
      <c r="BJ79" s="203"/>
      <c r="BK79" s="203"/>
      <c r="BL79" s="203"/>
      <c r="BM79" s="203"/>
      <c r="BN79" s="203"/>
      <c r="BO79" s="203"/>
      <c r="BP79" s="203"/>
      <c r="BQ79" s="203"/>
      <c r="BR79" s="203"/>
      <c r="BS79" s="203"/>
      <c r="BT79" s="203"/>
      <c r="BU79" s="203"/>
      <c r="BV79" s="203"/>
      <c r="BW79" s="203"/>
    </row>
    <row r="80" spans="1:75" s="8" customFormat="1" ht="15" customHeight="1" x14ac:dyDescent="0.2"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  <c r="AT80" s="203"/>
      <c r="AU80" s="203"/>
      <c r="AV80" s="203"/>
      <c r="AW80" s="203"/>
      <c r="AX80" s="203"/>
      <c r="AY80" s="203"/>
      <c r="AZ80" s="203"/>
      <c r="BA80" s="203"/>
      <c r="BB80" s="203"/>
      <c r="BC80" s="203"/>
      <c r="BD80" s="203"/>
      <c r="BE80" s="203"/>
      <c r="BF80" s="203"/>
      <c r="BG80" s="203"/>
      <c r="BH80" s="203"/>
      <c r="BI80" s="203"/>
      <c r="BJ80" s="203"/>
      <c r="BK80" s="203"/>
      <c r="BL80" s="203"/>
      <c r="BM80" s="203"/>
      <c r="BN80" s="203"/>
      <c r="BO80" s="203"/>
      <c r="BP80" s="203"/>
      <c r="BQ80" s="203"/>
      <c r="BR80" s="203"/>
      <c r="BS80" s="203"/>
      <c r="BT80" s="203"/>
      <c r="BU80" s="203"/>
      <c r="BV80" s="203"/>
      <c r="BW80" s="203"/>
    </row>
    <row r="81" spans="3:75" s="8" customFormat="1" ht="15" customHeight="1" x14ac:dyDescent="0.2">
      <c r="C81" s="214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1"/>
      <c r="AQ81" s="261"/>
      <c r="AR81" s="261"/>
      <c r="AS81" s="261"/>
      <c r="AT81" s="261"/>
      <c r="AU81" s="261"/>
      <c r="AV81" s="261"/>
      <c r="AW81" s="261"/>
      <c r="AX81" s="261"/>
      <c r="AY81" s="261"/>
      <c r="AZ81" s="261"/>
      <c r="BA81" s="261"/>
      <c r="BB81" s="261"/>
      <c r="BC81" s="261"/>
      <c r="BD81" s="261"/>
      <c r="BE81" s="261"/>
      <c r="BF81" s="261"/>
      <c r="BG81" s="261"/>
      <c r="BH81" s="261"/>
      <c r="BI81" s="261"/>
      <c r="BJ81" s="261"/>
      <c r="BK81" s="261"/>
      <c r="BL81" s="261"/>
      <c r="BM81" s="261"/>
      <c r="BN81" s="261"/>
      <c r="BO81" s="261"/>
      <c r="BP81" s="261"/>
      <c r="BQ81" s="261"/>
      <c r="BR81" s="261"/>
      <c r="BS81" s="261"/>
      <c r="BT81" s="261"/>
      <c r="BU81" s="261"/>
      <c r="BV81" s="261"/>
      <c r="BW81" s="261"/>
    </row>
    <row r="82" spans="3:75" s="8" customFormat="1" ht="24" customHeight="1" x14ac:dyDescent="0.2">
      <c r="C82" s="214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  <c r="AU82" s="261"/>
      <c r="AV82" s="261"/>
      <c r="AW82" s="261"/>
      <c r="AX82" s="261"/>
      <c r="AY82" s="261"/>
      <c r="AZ82" s="261"/>
      <c r="BA82" s="261"/>
      <c r="BB82" s="261"/>
      <c r="BC82" s="261"/>
      <c r="BD82" s="261"/>
      <c r="BE82" s="261"/>
      <c r="BF82" s="261"/>
      <c r="BG82" s="261"/>
      <c r="BH82" s="261"/>
      <c r="BI82" s="261"/>
      <c r="BJ82" s="261"/>
      <c r="BK82" s="261"/>
      <c r="BL82" s="261"/>
      <c r="BM82" s="261"/>
      <c r="BN82" s="261"/>
      <c r="BO82" s="261"/>
      <c r="BP82" s="261"/>
      <c r="BQ82" s="261"/>
      <c r="BR82" s="261"/>
      <c r="BS82" s="261"/>
      <c r="BT82" s="261"/>
      <c r="BU82" s="261"/>
      <c r="BV82" s="261"/>
      <c r="BW82" s="261"/>
    </row>
    <row r="83" spans="3:75" s="8" customFormat="1" ht="34.5" customHeight="1" x14ac:dyDescent="0.2">
      <c r="C83" s="226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  <c r="BC83" s="203"/>
      <c r="BD83" s="203"/>
      <c r="BE83" s="203"/>
      <c r="BF83" s="203"/>
      <c r="BG83" s="203"/>
      <c r="BH83" s="203"/>
      <c r="BI83" s="203"/>
      <c r="BJ83" s="203"/>
      <c r="BK83" s="203"/>
      <c r="BL83" s="203"/>
      <c r="BM83" s="203"/>
      <c r="BN83" s="203"/>
      <c r="BO83" s="203"/>
      <c r="BP83" s="203"/>
      <c r="BQ83" s="203"/>
      <c r="BR83" s="203"/>
      <c r="BS83" s="203"/>
      <c r="BT83" s="203"/>
      <c r="BU83" s="203"/>
      <c r="BV83" s="203"/>
      <c r="BW83" s="203"/>
    </row>
    <row r="84" spans="3:75" s="8" customFormat="1" ht="15.75" x14ac:dyDescent="0.2">
      <c r="C84" s="12"/>
      <c r="X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4"/>
      <c r="AT84" s="18"/>
      <c r="AU84" s="18"/>
      <c r="AV84" s="10"/>
      <c r="AW84" s="14"/>
      <c r="AX84" s="18"/>
      <c r="AY84" s="18"/>
      <c r="AZ84" s="18"/>
      <c r="BA84" s="18"/>
      <c r="BB84" s="18"/>
      <c r="BC84" s="18"/>
      <c r="BD84" s="18"/>
      <c r="BE84" s="18"/>
      <c r="BF84" s="18"/>
      <c r="BG84" s="14"/>
      <c r="BH84" s="17"/>
      <c r="BI84" s="17"/>
      <c r="BJ84" s="16"/>
      <c r="BK84" s="10"/>
      <c r="BL84" s="10"/>
      <c r="BM84" s="10"/>
      <c r="BN84" s="10"/>
      <c r="BV84" s="113"/>
    </row>
    <row r="85" spans="3:75" s="8" customFormat="1" ht="30" customHeight="1" x14ac:dyDescent="0.2"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  <c r="BC85" s="203"/>
      <c r="BD85" s="203"/>
      <c r="BE85" s="203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V85" s="203"/>
      <c r="BW85" s="203"/>
    </row>
    <row r="86" spans="3:75" s="8" customFormat="1" ht="15" customHeight="1" x14ac:dyDescent="0.2">
      <c r="C86" s="214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3"/>
      <c r="BI86" s="263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3"/>
    </row>
    <row r="87" spans="3:75" s="8" customFormat="1" ht="69" customHeight="1" x14ac:dyDescent="0.2"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  <c r="AT87" s="203"/>
      <c r="AU87" s="203"/>
      <c r="AV87" s="203"/>
      <c r="AW87" s="203"/>
      <c r="AX87" s="203"/>
      <c r="AY87" s="203"/>
      <c r="AZ87" s="203"/>
      <c r="BA87" s="203"/>
      <c r="BB87" s="203"/>
      <c r="BC87" s="203"/>
      <c r="BD87" s="203"/>
      <c r="BE87" s="203"/>
      <c r="BF87" s="203"/>
      <c r="BG87" s="203"/>
      <c r="BH87" s="203"/>
      <c r="BI87" s="203"/>
      <c r="BJ87" s="203"/>
      <c r="BK87" s="203"/>
      <c r="BL87" s="203"/>
      <c r="BM87" s="203"/>
      <c r="BN87" s="203"/>
      <c r="BO87" s="203"/>
      <c r="BP87" s="203"/>
      <c r="BQ87" s="203"/>
      <c r="BR87" s="203"/>
      <c r="BS87" s="203"/>
      <c r="BT87" s="203"/>
      <c r="BU87" s="203"/>
      <c r="BV87" s="203"/>
      <c r="BW87" s="203"/>
    </row>
    <row r="88" spans="3:75" s="8" customFormat="1" ht="33" customHeight="1" x14ac:dyDescent="0.2"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203"/>
      <c r="AW88" s="203"/>
      <c r="AX88" s="203"/>
      <c r="AY88" s="203"/>
      <c r="AZ88" s="203"/>
      <c r="BA88" s="203"/>
      <c r="BB88" s="203"/>
      <c r="BC88" s="203"/>
      <c r="BD88" s="203"/>
      <c r="BE88" s="203"/>
      <c r="BF88" s="203"/>
      <c r="BG88" s="203"/>
      <c r="BH88" s="203"/>
      <c r="BI88" s="203"/>
      <c r="BJ88" s="203"/>
      <c r="BK88" s="203"/>
      <c r="BL88" s="203"/>
      <c r="BM88" s="203"/>
      <c r="BN88" s="203"/>
      <c r="BO88" s="203"/>
      <c r="BP88" s="203"/>
      <c r="BQ88" s="203"/>
      <c r="BR88" s="203"/>
      <c r="BS88" s="203"/>
      <c r="BT88" s="203"/>
      <c r="BU88" s="203"/>
      <c r="BV88" s="203"/>
      <c r="BW88" s="203"/>
    </row>
    <row r="89" spans="3:75" s="8" customFormat="1" ht="30.75" customHeight="1" x14ac:dyDescent="0.2"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203"/>
      <c r="AW89" s="203"/>
      <c r="AX89" s="203"/>
      <c r="AY89" s="203"/>
      <c r="AZ89" s="203"/>
      <c r="BA89" s="203"/>
      <c r="BB89" s="203"/>
      <c r="BC89" s="203"/>
      <c r="BD89" s="203"/>
      <c r="BE89" s="203"/>
      <c r="BF89" s="203"/>
      <c r="BG89" s="203"/>
      <c r="BH89" s="203"/>
      <c r="BI89" s="203"/>
      <c r="BJ89" s="203"/>
      <c r="BK89" s="203"/>
      <c r="BL89" s="203"/>
      <c r="BM89" s="203"/>
      <c r="BN89" s="203"/>
      <c r="BO89" s="203"/>
      <c r="BP89" s="203"/>
      <c r="BQ89" s="203"/>
      <c r="BR89" s="203"/>
      <c r="BS89" s="203"/>
      <c r="BT89" s="203"/>
      <c r="BU89" s="203"/>
      <c r="BV89" s="203"/>
      <c r="BW89" s="203"/>
    </row>
    <row r="90" spans="3:75" s="8" customFormat="1" ht="36" customHeight="1" x14ac:dyDescent="0.2"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  <c r="AT90" s="203"/>
      <c r="AU90" s="203"/>
      <c r="AV90" s="203"/>
      <c r="AW90" s="203"/>
      <c r="AX90" s="203"/>
      <c r="AY90" s="203"/>
      <c r="AZ90" s="203"/>
      <c r="BA90" s="203"/>
      <c r="BB90" s="203"/>
      <c r="BC90" s="203"/>
      <c r="BD90" s="203"/>
      <c r="BE90" s="203"/>
      <c r="BF90" s="203"/>
      <c r="BG90" s="203"/>
      <c r="BH90" s="203"/>
      <c r="BI90" s="203"/>
      <c r="BJ90" s="203"/>
      <c r="BK90" s="203"/>
      <c r="BL90" s="203"/>
      <c r="BM90" s="203"/>
      <c r="BN90" s="203"/>
      <c r="BO90" s="203"/>
      <c r="BP90" s="203"/>
      <c r="BQ90" s="203"/>
      <c r="BR90" s="203"/>
      <c r="BS90" s="203"/>
      <c r="BT90" s="203"/>
      <c r="BU90" s="203"/>
      <c r="BV90" s="203"/>
      <c r="BW90" s="203"/>
    </row>
    <row r="91" spans="3:75" s="8" customFormat="1" ht="36.75" customHeight="1" x14ac:dyDescent="0.2"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03"/>
      <c r="AW91" s="203"/>
      <c r="AX91" s="203"/>
      <c r="AY91" s="203"/>
      <c r="AZ91" s="203"/>
      <c r="BA91" s="203"/>
      <c r="BB91" s="203"/>
      <c r="BC91" s="203"/>
      <c r="BD91" s="203"/>
      <c r="BE91" s="203"/>
      <c r="BF91" s="203"/>
      <c r="BG91" s="203"/>
      <c r="BH91" s="203"/>
      <c r="BI91" s="203"/>
      <c r="BJ91" s="203"/>
      <c r="BK91" s="203"/>
      <c r="BL91" s="203"/>
      <c r="BM91" s="203"/>
      <c r="BN91" s="203"/>
      <c r="BO91" s="203"/>
      <c r="BP91" s="203"/>
      <c r="BQ91" s="203"/>
      <c r="BR91" s="203"/>
      <c r="BS91" s="203"/>
      <c r="BT91" s="203"/>
      <c r="BU91" s="203"/>
      <c r="BV91" s="203"/>
      <c r="BW91" s="203"/>
    </row>
    <row r="92" spans="3:75" s="8" customFormat="1" ht="52.5" customHeight="1" x14ac:dyDescent="0.2"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  <c r="AT92" s="203"/>
      <c r="AU92" s="203"/>
      <c r="AV92" s="203"/>
      <c r="AW92" s="203"/>
      <c r="AX92" s="203"/>
      <c r="AY92" s="203"/>
      <c r="AZ92" s="203"/>
      <c r="BA92" s="203"/>
      <c r="BB92" s="203"/>
      <c r="BC92" s="203"/>
      <c r="BD92" s="203"/>
      <c r="BE92" s="203"/>
      <c r="BF92" s="203"/>
      <c r="BG92" s="203"/>
      <c r="BH92" s="203"/>
      <c r="BI92" s="203"/>
      <c r="BJ92" s="203"/>
      <c r="BK92" s="203"/>
      <c r="BL92" s="203"/>
      <c r="BM92" s="203"/>
      <c r="BN92" s="203"/>
      <c r="BO92" s="203"/>
      <c r="BP92" s="203"/>
      <c r="BQ92" s="203"/>
      <c r="BR92" s="203"/>
      <c r="BS92" s="203"/>
      <c r="BT92" s="203"/>
      <c r="BU92" s="203"/>
      <c r="BV92" s="203"/>
      <c r="BW92" s="203"/>
    </row>
    <row r="93" spans="3:75" s="8" customFormat="1" ht="44.25" customHeight="1" x14ac:dyDescent="0.2"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203"/>
      <c r="AW93" s="203"/>
      <c r="AX93" s="203"/>
      <c r="AY93" s="203"/>
      <c r="AZ93" s="203"/>
      <c r="BA93" s="203"/>
      <c r="BB93" s="203"/>
      <c r="BC93" s="203"/>
      <c r="BD93" s="203"/>
      <c r="BE93" s="203"/>
      <c r="BF93" s="203"/>
      <c r="BG93" s="203"/>
      <c r="BH93" s="203"/>
      <c r="BI93" s="203"/>
      <c r="BJ93" s="203"/>
      <c r="BK93" s="203"/>
      <c r="BL93" s="203"/>
      <c r="BM93" s="203"/>
      <c r="BN93" s="203"/>
      <c r="BO93" s="203"/>
      <c r="BP93" s="203"/>
      <c r="BQ93" s="203"/>
      <c r="BR93" s="203"/>
      <c r="BS93" s="203"/>
      <c r="BT93" s="203"/>
      <c r="BU93" s="203"/>
      <c r="BV93" s="203"/>
      <c r="BW93" s="203"/>
    </row>
    <row r="94" spans="3:75" s="8" customFormat="1" ht="35.25" customHeight="1" x14ac:dyDescent="0.2"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  <c r="AT94" s="203"/>
      <c r="AU94" s="203"/>
      <c r="AV94" s="203"/>
      <c r="AW94" s="203"/>
      <c r="AX94" s="203"/>
      <c r="AY94" s="203"/>
      <c r="AZ94" s="203"/>
      <c r="BA94" s="203"/>
      <c r="BB94" s="203"/>
      <c r="BC94" s="203"/>
      <c r="BD94" s="203"/>
      <c r="BE94" s="203"/>
      <c r="BF94" s="203"/>
      <c r="BG94" s="203"/>
      <c r="BH94" s="203"/>
      <c r="BI94" s="203"/>
      <c r="BJ94" s="203"/>
      <c r="BK94" s="203"/>
      <c r="BL94" s="203"/>
      <c r="BM94" s="203"/>
      <c r="BN94" s="203"/>
      <c r="BO94" s="203"/>
      <c r="BP94" s="203"/>
      <c r="BQ94" s="203"/>
      <c r="BR94" s="203"/>
      <c r="BS94" s="203"/>
      <c r="BT94" s="203"/>
      <c r="BU94" s="203"/>
      <c r="BV94" s="203"/>
      <c r="BW94" s="203"/>
    </row>
    <row r="95" spans="3:75" s="8" customFormat="1" ht="31.5" customHeight="1" x14ac:dyDescent="0.2">
      <c r="C95" s="214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62"/>
      <c r="AH95" s="262"/>
      <c r="AI95" s="262"/>
      <c r="AJ95" s="262"/>
      <c r="AK95" s="262"/>
      <c r="AL95" s="262"/>
      <c r="AM95" s="262"/>
      <c r="AN95" s="262"/>
      <c r="AO95" s="262"/>
      <c r="AP95" s="262"/>
      <c r="AQ95" s="262"/>
      <c r="AR95" s="262"/>
      <c r="AS95" s="262"/>
      <c r="AT95" s="262"/>
      <c r="AU95" s="262"/>
      <c r="AV95" s="262"/>
      <c r="AW95" s="262"/>
      <c r="AX95" s="262"/>
      <c r="AY95" s="262"/>
      <c r="AZ95" s="262"/>
      <c r="BA95" s="262"/>
      <c r="BB95" s="262"/>
      <c r="BC95" s="262"/>
      <c r="BD95" s="262"/>
      <c r="BE95" s="262"/>
      <c r="BF95" s="262"/>
      <c r="BG95" s="262"/>
      <c r="BH95" s="262"/>
      <c r="BI95" s="262"/>
      <c r="BJ95" s="262"/>
      <c r="BK95" s="262"/>
      <c r="BL95" s="262"/>
      <c r="BM95" s="262"/>
      <c r="BN95" s="262"/>
      <c r="BO95" s="262"/>
      <c r="BP95" s="262"/>
      <c r="BQ95" s="262"/>
      <c r="BR95" s="262"/>
      <c r="BS95" s="262"/>
      <c r="BT95" s="262"/>
      <c r="BU95" s="262"/>
      <c r="BV95" s="262"/>
      <c r="BW95" s="262"/>
    </row>
    <row r="96" spans="3:75" s="8" customFormat="1" ht="49.5" customHeight="1" x14ac:dyDescent="0.2"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203"/>
      <c r="AU96" s="203"/>
      <c r="AV96" s="203"/>
      <c r="AW96" s="203"/>
      <c r="AX96" s="203"/>
      <c r="AY96" s="203"/>
      <c r="AZ96" s="203"/>
      <c r="BA96" s="203"/>
      <c r="BB96" s="203"/>
      <c r="BC96" s="203"/>
      <c r="BD96" s="203"/>
      <c r="BE96" s="203"/>
      <c r="BF96" s="203"/>
      <c r="BG96" s="203"/>
      <c r="BH96" s="203"/>
      <c r="BI96" s="203"/>
      <c r="BJ96" s="203"/>
      <c r="BK96" s="203"/>
      <c r="BL96" s="203"/>
      <c r="BM96" s="203"/>
      <c r="BN96" s="203"/>
      <c r="BO96" s="203"/>
      <c r="BP96" s="203"/>
      <c r="BQ96" s="203"/>
      <c r="BR96" s="203"/>
      <c r="BS96" s="203"/>
      <c r="BT96" s="203"/>
      <c r="BU96" s="203"/>
      <c r="BV96" s="203"/>
      <c r="BW96" s="203"/>
    </row>
    <row r="97" spans="1:75" s="8" customFormat="1" ht="15" customHeight="1" x14ac:dyDescent="0.2">
      <c r="C97" s="214"/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  <c r="AD97" s="262"/>
      <c r="AE97" s="262"/>
      <c r="AF97" s="262"/>
      <c r="AG97" s="262"/>
      <c r="AH97" s="262"/>
      <c r="AI97" s="262"/>
      <c r="AJ97" s="262"/>
      <c r="AK97" s="262"/>
      <c r="AL97" s="262"/>
      <c r="AM97" s="262"/>
      <c r="AN97" s="262"/>
      <c r="AO97" s="262"/>
      <c r="AP97" s="262"/>
      <c r="AQ97" s="262"/>
      <c r="AR97" s="262"/>
      <c r="AS97" s="262"/>
      <c r="AT97" s="262"/>
      <c r="AU97" s="262"/>
      <c r="AV97" s="262"/>
      <c r="AW97" s="262"/>
      <c r="AX97" s="262"/>
      <c r="AY97" s="262"/>
      <c r="AZ97" s="262"/>
      <c r="BA97" s="262"/>
      <c r="BB97" s="262"/>
      <c r="BC97" s="262"/>
      <c r="BD97" s="262"/>
      <c r="BE97" s="262"/>
      <c r="BF97" s="262"/>
      <c r="BG97" s="262"/>
      <c r="BH97" s="262"/>
      <c r="BI97" s="262"/>
      <c r="BJ97" s="262"/>
      <c r="BK97" s="262"/>
      <c r="BL97" s="262"/>
      <c r="BM97" s="262"/>
      <c r="BN97" s="262"/>
      <c r="BO97" s="262"/>
      <c r="BP97" s="262"/>
      <c r="BQ97" s="262"/>
      <c r="BR97" s="262"/>
      <c r="BS97" s="262"/>
      <c r="BT97" s="262"/>
      <c r="BU97" s="262"/>
      <c r="BV97" s="262"/>
      <c r="BW97" s="262"/>
    </row>
    <row r="98" spans="1:75" s="8" customFormat="1" ht="18" customHeight="1" x14ac:dyDescent="0.2">
      <c r="C98" s="218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</row>
    <row r="99" spans="1:75" s="8" customFormat="1" ht="127.5" customHeight="1" x14ac:dyDescent="0.25">
      <c r="A99" s="11"/>
      <c r="B99" s="11"/>
      <c r="C99" s="259"/>
      <c r="D99" s="259"/>
      <c r="E99" s="259"/>
      <c r="F99" s="259"/>
      <c r="G99" s="259"/>
      <c r="H99" s="259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  <c r="AF99" s="259"/>
      <c r="AG99" s="259"/>
      <c r="AH99" s="259"/>
      <c r="AI99" s="259"/>
      <c r="AJ99" s="259"/>
      <c r="AK99" s="259"/>
      <c r="AL99" s="259"/>
      <c r="AM99" s="259"/>
      <c r="AN99" s="259"/>
      <c r="AO99" s="259"/>
      <c r="AP99" s="259"/>
      <c r="AQ99" s="259"/>
      <c r="AR99" s="259"/>
      <c r="AS99" s="259"/>
      <c r="AT99" s="259"/>
      <c r="AU99" s="259"/>
      <c r="AV99" s="259"/>
      <c r="AW99" s="259"/>
      <c r="AX99" s="259"/>
      <c r="AY99" s="259"/>
      <c r="AZ99" s="259"/>
      <c r="BA99" s="259"/>
      <c r="BB99" s="259"/>
      <c r="BC99" s="259"/>
      <c r="BD99" s="259"/>
      <c r="BE99" s="259"/>
      <c r="BF99" s="259"/>
      <c r="BG99" s="259"/>
      <c r="BH99" s="259"/>
      <c r="BI99" s="259"/>
      <c r="BJ99" s="259"/>
      <c r="BK99" s="259"/>
      <c r="BL99" s="259"/>
      <c r="BM99" s="259"/>
      <c r="BN99" s="259"/>
      <c r="BO99" s="259"/>
      <c r="BP99" s="259"/>
      <c r="BQ99" s="259"/>
      <c r="BR99" s="259"/>
      <c r="BS99" s="259"/>
      <c r="BT99" s="259"/>
      <c r="BU99" s="259"/>
      <c r="BV99" s="259"/>
      <c r="BW99" s="259"/>
    </row>
    <row r="100" spans="1:75" s="8" customFormat="1" ht="15" customHeight="1" x14ac:dyDescent="0.2">
      <c r="A100" s="13"/>
      <c r="B100" s="11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08"/>
      <c r="BI100" s="108"/>
      <c r="BJ100" s="108"/>
      <c r="BK100" s="108"/>
      <c r="BL100" s="108"/>
      <c r="BM100" s="108"/>
      <c r="BN100" s="108"/>
      <c r="BO100" s="108"/>
      <c r="BP100" s="108"/>
      <c r="BQ100" s="108"/>
      <c r="BR100" s="108"/>
      <c r="BS100" s="108"/>
      <c r="BT100" s="108"/>
      <c r="BU100" s="108"/>
      <c r="BV100" s="19"/>
    </row>
    <row r="101" spans="1:75" s="8" customFormat="1" ht="10.15" customHeight="1" x14ac:dyDescent="0.2">
      <c r="A101" s="11"/>
      <c r="B101" s="11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</row>
    <row r="102" spans="1:75" s="8" customFormat="1" ht="11.25" customHeight="1" x14ac:dyDescent="0.2">
      <c r="A102" s="10"/>
      <c r="B102" s="10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6"/>
      <c r="AN102" s="226"/>
      <c r="AO102" s="226"/>
      <c r="AP102" s="226"/>
      <c r="AQ102" s="226"/>
      <c r="AR102" s="226"/>
      <c r="AS102" s="226"/>
      <c r="AT102" s="226"/>
      <c r="AU102" s="226"/>
      <c r="AV102" s="226"/>
      <c r="AW102" s="226"/>
      <c r="AX102" s="226"/>
      <c r="AY102" s="226"/>
      <c r="AZ102" s="226"/>
      <c r="BA102" s="226"/>
      <c r="BB102" s="226"/>
      <c r="BC102" s="226"/>
      <c r="BD102" s="226"/>
      <c r="BE102" s="226"/>
      <c r="BF102" s="226"/>
      <c r="BG102" s="226"/>
      <c r="BH102" s="226"/>
      <c r="BI102" s="226"/>
      <c r="BJ102" s="226"/>
      <c r="BK102" s="226"/>
      <c r="BL102" s="226"/>
      <c r="BM102" s="226"/>
      <c r="BN102" s="226"/>
      <c r="BO102" s="226"/>
      <c r="BP102" s="226"/>
      <c r="BQ102" s="226"/>
      <c r="BR102" s="226"/>
      <c r="BS102" s="226"/>
      <c r="BT102" s="226"/>
      <c r="BU102" s="9"/>
    </row>
    <row r="103" spans="1:75" ht="10.1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BT103" s="6"/>
      <c r="BU103" s="5"/>
    </row>
    <row r="104" spans="1:75" ht="10.15" customHeight="1" x14ac:dyDescent="0.2">
      <c r="BT104" s="6"/>
      <c r="BU104" s="5"/>
    </row>
    <row r="105" spans="1:75" ht="10.15" customHeight="1" x14ac:dyDescent="0.2">
      <c r="BT105" s="4"/>
      <c r="BU105" s="4"/>
    </row>
    <row r="106" spans="1:75" ht="10.15" customHeight="1" x14ac:dyDescent="0.2">
      <c r="BT106" s="4"/>
      <c r="BU106" s="4"/>
    </row>
  </sheetData>
  <sheetProtection selectLockedCells="1" autoFilter="0" selectUnlockedCells="1"/>
  <dataConsolidate/>
  <mergeCells count="46">
    <mergeCell ref="BN72:BQ72"/>
    <mergeCell ref="BN74:BQ74"/>
    <mergeCell ref="C79:BW79"/>
    <mergeCell ref="C80:BW80"/>
    <mergeCell ref="C97:BW97"/>
    <mergeCell ref="C92:BW92"/>
    <mergeCell ref="C93:BW93"/>
    <mergeCell ref="C87:BW87"/>
    <mergeCell ref="C88:BW88"/>
    <mergeCell ref="Z74:AV74"/>
    <mergeCell ref="C76:BV76"/>
    <mergeCell ref="C99:BW99"/>
    <mergeCell ref="C102:BT102"/>
    <mergeCell ref="C77:BW77"/>
    <mergeCell ref="C83:BW83"/>
    <mergeCell ref="C85:BW85"/>
    <mergeCell ref="C81:BW81"/>
    <mergeCell ref="C82:BW82"/>
    <mergeCell ref="C95:BW95"/>
    <mergeCell ref="C86:BW86"/>
    <mergeCell ref="C94:BW94"/>
    <mergeCell ref="C96:BW96"/>
    <mergeCell ref="C89:BW89"/>
    <mergeCell ref="C90:BW90"/>
    <mergeCell ref="C91:BW91"/>
    <mergeCell ref="C98:BW98"/>
    <mergeCell ref="C3:E3"/>
    <mergeCell ref="F3:H3"/>
    <mergeCell ref="I3:K3"/>
    <mergeCell ref="L3:N3"/>
    <mergeCell ref="BB1:BP3"/>
    <mergeCell ref="BO64:BS64"/>
    <mergeCell ref="Q51:T51"/>
    <mergeCell ref="BE7:BL7"/>
    <mergeCell ref="C4:E4"/>
    <mergeCell ref="F4:H4"/>
    <mergeCell ref="I4:K4"/>
    <mergeCell ref="L4:N4"/>
    <mergeCell ref="BE5:BL5"/>
    <mergeCell ref="A9:AV9"/>
    <mergeCell ref="A47:BV47"/>
    <mergeCell ref="Y26:AW26"/>
    <mergeCell ref="AG29:AM30"/>
    <mergeCell ref="AO29:AU30"/>
    <mergeCell ref="AQ34:AU34"/>
    <mergeCell ref="AY41:BU45"/>
  </mergeCells>
  <conditionalFormatting sqref="AY41">
    <cfRule type="cellIs" dxfId="7" priority="13" operator="equal">
      <formula>"Комментарии участника опроса"</formula>
    </cfRule>
  </conditionalFormatting>
  <conditionalFormatting sqref="AV35:AV45 BV13:BV19 BV21">
    <cfRule type="expression" dxfId="6" priority="25">
      <formula>$AL$39&lt;&gt;""</formula>
    </cfRule>
  </conditionalFormatting>
  <conditionalFormatting sqref="BV20">
    <cfRule type="expression" dxfId="5" priority="11">
      <formula>$AL$39&lt;&gt;""</formula>
    </cfRule>
  </conditionalFormatting>
  <conditionalFormatting sqref="BA75 AY71:BR73 AZ74:BR74">
    <cfRule type="expression" dxfId="4" priority="5">
      <formula>LOWER(LEFT(TRIM(ОтчётныйПериод),3)) &lt;&gt;"дек"</formula>
    </cfRule>
  </conditionalFormatting>
  <conditionalFormatting sqref="AW73:AW74 X73:X74">
    <cfRule type="expression" dxfId="3" priority="4">
      <formula>LOWER(LEFT(TRIM(ОтчётныйПериод),3)) ="дек"</formula>
    </cfRule>
  </conditionalFormatting>
  <conditionalFormatting sqref="BU65:BU69">
    <cfRule type="expression" dxfId="2" priority="3">
      <formula>m10Answ2 &amp; m10Answ4 &lt;&gt; ""</formula>
    </cfRule>
  </conditionalFormatting>
  <conditionalFormatting sqref="AV62 AU63 AV64 AU65 AV66 AU67 AV68 AU69 AV70">
    <cfRule type="expression" dxfId="1" priority="2">
      <formula>m9AnswCH_1=""</formula>
    </cfRule>
  </conditionalFormatting>
  <conditionalFormatting sqref="AU71">
    <cfRule type="expression" dxfId="0" priority="1">
      <formula>m9AnswCH10_1=""</formula>
    </cfRule>
  </conditionalFormatting>
  <dataValidations count="30">
    <dataValidation type="list" showInputMessage="1" showErrorMessage="1" sqref="AN22 AO23 AP24">
      <formula1>q10AnswCH</formula1>
    </dataValidation>
    <dataValidation type="list" showInputMessage="1" showErrorMessage="1" sqref="AR31 AS32 AT33">
      <formula1>q11_1AnswCH</formula1>
    </dataValidation>
    <dataValidation type="list" showInputMessage="1" showErrorMessage="1" sqref="AK31 AL32 AM33">
      <formula1>q11AnswCH</formula1>
    </dataValidation>
    <dataValidation type="list" showInputMessage="1" showErrorMessage="1" sqref="AV35:AV45">
      <formula1>q12_1AnswCH</formula1>
    </dataValidation>
    <dataValidation type="list" showInputMessage="1" showErrorMessage="1" sqref="AK38 AL39 AM40">
      <formula1>q12AnswCH</formula1>
    </dataValidation>
    <dataValidation type="list" showInputMessage="1" showErrorMessage="1" sqref="T16 R14 S15">
      <formula1>q1AnswCH</formula1>
    </dataValidation>
    <dataValidation type="list" showInputMessage="1" showErrorMessage="1" sqref="Q19 R20 S21">
      <formula1>q2AnswCH</formula1>
    </dataValidation>
    <dataValidation type="list" showInputMessage="1" showErrorMessage="1" sqref="Q23 R24 S25 T26">
      <formula1>q3AnswCH</formula1>
    </dataValidation>
    <dataValidation type="list" showInputMessage="1" showErrorMessage="1" sqref="Q28 R29 S30 T31">
      <formula1>q4AnswCH</formula1>
    </dataValidation>
    <dataValidation type="list" showInputMessage="1" showErrorMessage="1" sqref="Q33 R34 S35">
      <formula1>q5AnswCH</formula1>
    </dataValidation>
    <dataValidation type="list" showInputMessage="1" showErrorMessage="1" sqref="Q37 R38 S39">
      <formula1>q6AnswCH</formula1>
    </dataValidation>
    <dataValidation type="list" showInputMessage="1" showErrorMessage="1" sqref="Q42 R43 S44 T45">
      <formula1>q7AnswCH</formula1>
    </dataValidation>
    <dataValidation type="list" showInputMessage="1" showErrorMessage="1" sqref="AN12 AO13 AP14">
      <formula1>q8AnswCH</formula1>
    </dataValidation>
    <dataValidation type="list" showInputMessage="1" showErrorMessage="1" sqref="AO16 AP17 AQ18 AR19">
      <formula1>q9AnswCH</formula1>
    </dataValidation>
    <dataValidation type="list" showInputMessage="1" showErrorMessage="1" sqref="C4:N4">
      <formula1>qkAnswCH</formula1>
    </dataValidation>
    <dataValidation type="decimal" allowBlank="1" showInputMessage="1" showErrorMessage="1" sqref="BN72:BQ72 BN74:BQ74 AO67:AR71 Q51">
      <formula1>1</formula1>
      <formula2>300</formula2>
    </dataValidation>
    <dataValidation type="list" allowBlank="1" showInputMessage="1" showErrorMessage="1" sqref="Q56 R57 S58 T59">
      <formula1>m2AnswCH</formula1>
    </dataValidation>
    <dataValidation type="list" allowBlank="1" showInputMessage="1" showErrorMessage="1" sqref="Q64 R65 S66">
      <formula1>m3AnswCH</formula1>
    </dataValidation>
    <dataValidation type="list" allowBlank="1" showInputMessage="1" showErrorMessage="1" sqref="BR51 BS52 BT53 BU54">
      <formula1>m5AnswCH</formula1>
    </dataValidation>
    <dataValidation type="list" allowBlank="1" showInputMessage="1" showErrorMessage="1" sqref="BS58 BT59 BU60">
      <formula1>m6AnswCH</formula1>
    </dataValidation>
    <dataValidation type="list" allowBlank="1" showInputMessage="1" showErrorMessage="1" sqref="AU51 AV52 AU53 AV54 AU55 AV56 AU57">
      <formula1>m4AnswCH</formula1>
    </dataValidation>
    <dataValidation type="list" showInputMessage="1" showErrorMessage="1" sqref="BV26 BP26 BD26 BJ26">
      <formula1>q14AnswCH</formula1>
    </dataValidation>
    <dataValidation type="list" showInputMessage="1" showErrorMessage="1" sqref="BI31 BH32 BI33 BH34 BI35 BH36 BI37 BH38 BI39">
      <formula1>q15AnswCH</formula1>
    </dataValidation>
    <dataValidation type="list" showInputMessage="1" showErrorMessage="1" sqref="BQ31 BP32 BQ33 BP34 BQ35 BP36 BQ37 BP38 BQ39">
      <formula1>q15_1AnswCH</formula1>
    </dataValidation>
    <dataValidation type="list" showInputMessage="1" showErrorMessage="1" sqref="BV13:BV21">
      <formula1>q13AnswCH</formula1>
    </dataValidation>
    <dataValidation type="list" allowBlank="1" showInputMessage="1" showErrorMessage="1" sqref="AV62 AU63 AV64 AU65 AV66 AU67 AV68 AU69 AV70">
      <formula1>m9AnswCH</formula1>
    </dataValidation>
    <dataValidation type="list" allowBlank="1" showInputMessage="1" showErrorMessage="1" sqref="BI65 BJ66 BK67 BJ68">
      <formula1>m10AnswCH</formula1>
    </dataValidation>
    <dataValidation type="list" allowBlank="1" showInputMessage="1" showErrorMessage="1" sqref="BU65:BU69">
      <formula1>m10_1AnswCH</formula1>
    </dataValidation>
    <dataValidation type="list" allowBlank="1" showInputMessage="1" showErrorMessage="1" sqref="Q13">
      <formula1>q1AnswCH</formula1>
    </dataValidation>
    <dataValidation type="list" allowBlank="1" showInputMessage="1" showErrorMessage="1" sqref="AU71">
      <formula1>m9AnswCH10</formula1>
    </dataValidation>
  </dataValidations>
  <printOptions horizontalCentered="1" verticalCentered="1"/>
  <pageMargins left="0.19685039370078741" right="0" top="0" bottom="0" header="0" footer="0"/>
  <pageSetup paperSize="9" scale="65" fitToWidth="0" fitToHeight="0" orientation="landscape" r:id="rId1"/>
  <headerFooter alignWithMargins="0"/>
  <rowBreaks count="1" manualBreakCount="1">
    <brk id="75" min="2" max="74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33F3DC72041C84CA7F21E4F8B869A36" ma:contentTypeVersion="1" ma:contentTypeDescription="Создание документа." ma:contentTypeScope="" ma:versionID="e7767b03cda6d9dbe346da7aeca0c49d">
  <xsd:schema xmlns:xsd="http://www.w3.org/2001/XMLSchema" xmlns:xs="http://www.w3.org/2001/XMLSchema" xmlns:p="http://schemas.microsoft.com/office/2006/metadata/properties" xmlns:ns2="b8a301b8-fba3-4a56-9ee3-0e2775d83ffb" xmlns:ns3="93caa764-89a3-4628-a9f5-e8d9f69d3c3a" targetNamespace="http://schemas.microsoft.com/office/2006/metadata/properties" ma:root="true" ma:fieldsID="3f94005f2afc9ad898da97058f1176c9" ns2:_="" ns3:_="">
    <xsd:import namespace="b8a301b8-fba3-4a56-9ee3-0e2775d83ffb"/>
    <xsd:import namespace="93caa764-89a3-4628-a9f5-e8d9f69d3c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41f__x043e__x0440__x044f__x0434__x043e__x04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301b8-fba3-4a56-9ee3-0e2775d83f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aa764-89a3-4628-a9f5-e8d9f69d3c3a" elementFormDefault="qualified">
    <xsd:import namespace="http://schemas.microsoft.com/office/2006/documentManagement/types"/>
    <xsd:import namespace="http://schemas.microsoft.com/office/infopath/2007/PartnerControls"/>
    <xsd:element name="_x041f__x043e__x0440__x044f__x0434__x043e__x043a_" ma:index="11" nillable="true" ma:displayName="Порядок" ma:internalName="_x041f__x043e__x0440__x044f__x0434__x043e__x043a_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f__x043e__x0440__x044f__x0434__x043e__x043a_ xmlns="93caa764-89a3-4628-a9f5-e8d9f69d3c3a" xsi:nil="true"/>
    <_dlc_DocId xmlns="b8a301b8-fba3-4a56-9ee3-0e2775d83ffb">6MRAV4MPJ4WK-1945646459-1232</_dlc_DocId>
    <_dlc_DocIdUrl xmlns="b8a301b8-fba3-4a56-9ee3-0e2775d83ffb">
      <Url>https://cbrportal.cbr.ru/dep/ddkp/eip/_layouts/15/DocIdRedir.aspx?ID=6MRAV4MPJ4WK-1945646459-1232</Url>
      <Description>6MRAV4MPJ4WK-1945646459-1232</Description>
    </_dlc_DocIdUrl>
  </documentManagement>
</p:properties>
</file>

<file path=customXml/itemProps1.xml><?xml version="1.0" encoding="utf-8"?>
<ds:datastoreItem xmlns:ds="http://schemas.openxmlformats.org/officeDocument/2006/customXml" ds:itemID="{DC8D76A2-A8F3-4A28-B18D-5E38FAA326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0C32FD-E410-4B46-BD25-9378C1282BD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04AE0BB-F727-4D3B-9A4C-21190587B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301b8-fba3-4a56-9ee3-0e2775d83ffb"/>
    <ds:schemaRef ds:uri="93caa764-89a3-4628-a9f5-e8d9f69d3c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F13AD93-AB06-4F08-9CBA-65728494C710}">
  <ds:schemaRefs>
    <ds:schemaRef ds:uri="http://purl.org/dc/terms/"/>
    <ds:schemaRef ds:uri="http://www.w3.org/XML/1998/namespace"/>
    <ds:schemaRef ds:uri="http://purl.org/dc/elements/1.1/"/>
    <ds:schemaRef ds:uri="93caa764-89a3-4628-a9f5-e8d9f69d3c3a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8a301b8-fba3-4a56-9ee3-0e2775d83f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188</vt:i4>
      </vt:variant>
    </vt:vector>
  </HeadingPairs>
  <TitlesOfParts>
    <vt:vector size="194" baseType="lpstr">
      <vt:lpstr>поясн_услуги</vt:lpstr>
      <vt:lpstr>поясн_торговля</vt:lpstr>
      <vt:lpstr>поясн_строительство</vt:lpstr>
      <vt:lpstr>поясн_производство</vt:lpstr>
      <vt:lpstr>контроль</vt:lpstr>
      <vt:lpstr>Производство</vt:lpstr>
      <vt:lpstr>Contacts</vt:lpstr>
      <vt:lpstr>m1_Digital</vt:lpstr>
      <vt:lpstr>m10_1Answ1</vt:lpstr>
      <vt:lpstr>m10_1Answ2</vt:lpstr>
      <vt:lpstr>m10_1Answ3</vt:lpstr>
      <vt:lpstr>m10_1Answ4</vt:lpstr>
      <vt:lpstr>m10_1Answ5</vt:lpstr>
      <vt:lpstr>m10_1AnswCH</vt:lpstr>
      <vt:lpstr>m10Answ1</vt:lpstr>
      <vt:lpstr>m10Answ2</vt:lpstr>
      <vt:lpstr>m10Answ3</vt:lpstr>
      <vt:lpstr>m10Answ4</vt:lpstr>
      <vt:lpstr>m10AnswCH</vt:lpstr>
      <vt:lpstr>m2Answ1</vt:lpstr>
      <vt:lpstr>m2Answ2</vt:lpstr>
      <vt:lpstr>m2Answ3</vt:lpstr>
      <vt:lpstr>m2Answ4</vt:lpstr>
      <vt:lpstr>m2AnswCH</vt:lpstr>
      <vt:lpstr>m3Answ1</vt:lpstr>
      <vt:lpstr>m3Answ2</vt:lpstr>
      <vt:lpstr>m3Answ3</vt:lpstr>
      <vt:lpstr>m3AnswCH</vt:lpstr>
      <vt:lpstr>m4_1Answ1</vt:lpstr>
      <vt:lpstr>m4_2Answ1</vt:lpstr>
      <vt:lpstr>m4_3Answ1</vt:lpstr>
      <vt:lpstr>m4_4Answ1</vt:lpstr>
      <vt:lpstr>m4_5Answ1</vt:lpstr>
      <vt:lpstr>m4_6Answ1</vt:lpstr>
      <vt:lpstr>m4_7Answ1</vt:lpstr>
      <vt:lpstr>m4AnswCH</vt:lpstr>
      <vt:lpstr>m5Answ1</vt:lpstr>
      <vt:lpstr>m5Answ2</vt:lpstr>
      <vt:lpstr>m5Answ3</vt:lpstr>
      <vt:lpstr>m5Answ4</vt:lpstr>
      <vt:lpstr>m5AnswCH</vt:lpstr>
      <vt:lpstr>m6Answ1</vt:lpstr>
      <vt:lpstr>m6Answ2</vt:lpstr>
      <vt:lpstr>m6Answ3</vt:lpstr>
      <vt:lpstr>m6AnswCH</vt:lpstr>
      <vt:lpstr>m7_Digital1</vt:lpstr>
      <vt:lpstr>m7_Digital2</vt:lpstr>
      <vt:lpstr>m9_10Answ1</vt:lpstr>
      <vt:lpstr>m9_1Answ1</vt:lpstr>
      <vt:lpstr>m9_2Answ1</vt:lpstr>
      <vt:lpstr>m9_3Answ1</vt:lpstr>
      <vt:lpstr>m9_4Answ1</vt:lpstr>
      <vt:lpstr>m9_5Answ1</vt:lpstr>
      <vt:lpstr>m9_6Answ1</vt:lpstr>
      <vt:lpstr>m9_7Answ1</vt:lpstr>
      <vt:lpstr>m9_8Answ1</vt:lpstr>
      <vt:lpstr>m9_9Answ1</vt:lpstr>
      <vt:lpstr>m9AnswCH</vt:lpstr>
      <vt:lpstr>m9AnswCH_1</vt:lpstr>
      <vt:lpstr>m9AnswCH10</vt:lpstr>
      <vt:lpstr>m9AnswCH10_1</vt:lpstr>
      <vt:lpstr>q10Answ1</vt:lpstr>
      <vt:lpstr>q10Answ2</vt:lpstr>
      <vt:lpstr>q10Answ3</vt:lpstr>
      <vt:lpstr>q10AnswCH</vt:lpstr>
      <vt:lpstr>q11_1Answ1</vt:lpstr>
      <vt:lpstr>q11_1Answ2</vt:lpstr>
      <vt:lpstr>q11_1Answ3</vt:lpstr>
      <vt:lpstr>q11_1AnswCH</vt:lpstr>
      <vt:lpstr>q11Answ1</vt:lpstr>
      <vt:lpstr>q11Answ2</vt:lpstr>
      <vt:lpstr>q11Answ3</vt:lpstr>
      <vt:lpstr>q11AnswCH</vt:lpstr>
      <vt:lpstr>q12_1Answ1</vt:lpstr>
      <vt:lpstr>q12_1Answ10</vt:lpstr>
      <vt:lpstr>q12_1Answ11</vt:lpstr>
      <vt:lpstr>q12_1Answ2</vt:lpstr>
      <vt:lpstr>q12_1Answ3</vt:lpstr>
      <vt:lpstr>q12_1Answ4</vt:lpstr>
      <vt:lpstr>q12_1Answ5</vt:lpstr>
      <vt:lpstr>q12_1Answ6</vt:lpstr>
      <vt:lpstr>q12_1Answ7</vt:lpstr>
      <vt:lpstr>q12_1Answ8</vt:lpstr>
      <vt:lpstr>q12_1Answ9</vt:lpstr>
      <vt:lpstr>q12_1AnswCH</vt:lpstr>
      <vt:lpstr>q12Answ1</vt:lpstr>
      <vt:lpstr>q12Answ2</vt:lpstr>
      <vt:lpstr>q12Answ3</vt:lpstr>
      <vt:lpstr>q12AnswCH</vt:lpstr>
      <vt:lpstr>q13_1Answ1</vt:lpstr>
      <vt:lpstr>q13_2Answ1</vt:lpstr>
      <vt:lpstr>q13_3Answ1</vt:lpstr>
      <vt:lpstr>q13_4Answ1</vt:lpstr>
      <vt:lpstr>q13_5Answ1</vt:lpstr>
      <vt:lpstr>q13_6Answ1</vt:lpstr>
      <vt:lpstr>q13_7Answ1</vt:lpstr>
      <vt:lpstr>q13_8Answ1</vt:lpstr>
      <vt:lpstr>q13_9Answ1</vt:lpstr>
      <vt:lpstr>q13AnswCH</vt:lpstr>
      <vt:lpstr>q14Answ1</vt:lpstr>
      <vt:lpstr>q14Answ2</vt:lpstr>
      <vt:lpstr>q14Answ3</vt:lpstr>
      <vt:lpstr>q14Answ4</vt:lpstr>
      <vt:lpstr>q14AnswCH</vt:lpstr>
      <vt:lpstr>q15_1Answ1</vt:lpstr>
      <vt:lpstr>q15_1Answ2</vt:lpstr>
      <vt:lpstr>q15_1Answ3</vt:lpstr>
      <vt:lpstr>q15_1Answ4</vt:lpstr>
      <vt:lpstr>q15_1Answ5</vt:lpstr>
      <vt:lpstr>q15_1Answ6</vt:lpstr>
      <vt:lpstr>q15_1Answ7</vt:lpstr>
      <vt:lpstr>q15_1Answ8</vt:lpstr>
      <vt:lpstr>q15_1Answ9</vt:lpstr>
      <vt:lpstr>q15_1AnswCH</vt:lpstr>
      <vt:lpstr>q15Answ1</vt:lpstr>
      <vt:lpstr>q15Answ2</vt:lpstr>
      <vt:lpstr>q15Answ3</vt:lpstr>
      <vt:lpstr>q15Answ4</vt:lpstr>
      <vt:lpstr>q15Answ5</vt:lpstr>
      <vt:lpstr>q15Answ6</vt:lpstr>
      <vt:lpstr>q15Answ7</vt:lpstr>
      <vt:lpstr>q15Answ8</vt:lpstr>
      <vt:lpstr>q15Answ9</vt:lpstr>
      <vt:lpstr>q15AnswCH</vt:lpstr>
      <vt:lpstr>q1Answ1</vt:lpstr>
      <vt:lpstr>q1Answ2</vt:lpstr>
      <vt:lpstr>q1Answ3</vt:lpstr>
      <vt:lpstr>q1Answ4</vt:lpstr>
      <vt:lpstr>q1AnswCH</vt:lpstr>
      <vt:lpstr>q2Answ1</vt:lpstr>
      <vt:lpstr>q2Answ2</vt:lpstr>
      <vt:lpstr>q2Answ3</vt:lpstr>
      <vt:lpstr>q2AnswCH</vt:lpstr>
      <vt:lpstr>q3Answ1</vt:lpstr>
      <vt:lpstr>q3Answ2</vt:lpstr>
      <vt:lpstr>q3Answ3</vt:lpstr>
      <vt:lpstr>q3Answ4</vt:lpstr>
      <vt:lpstr>q3AnswCH</vt:lpstr>
      <vt:lpstr>q4Answ1</vt:lpstr>
      <vt:lpstr>q4Answ2</vt:lpstr>
      <vt:lpstr>q4Answ3</vt:lpstr>
      <vt:lpstr>q4Answ4</vt:lpstr>
      <vt:lpstr>q4AnswCH</vt:lpstr>
      <vt:lpstr>q5Answ1</vt:lpstr>
      <vt:lpstr>q5Answ2</vt:lpstr>
      <vt:lpstr>q5Answ3</vt:lpstr>
      <vt:lpstr>q5AnswCH</vt:lpstr>
      <vt:lpstr>q6Answ1</vt:lpstr>
      <vt:lpstr>q6Answ2</vt:lpstr>
      <vt:lpstr>q6Answ3</vt:lpstr>
      <vt:lpstr>q6AnswCH</vt:lpstr>
      <vt:lpstr>q7Answ1</vt:lpstr>
      <vt:lpstr>q7Answ2</vt:lpstr>
      <vt:lpstr>q7Answ3</vt:lpstr>
      <vt:lpstr>q7Answ4</vt:lpstr>
      <vt:lpstr>q7AnswCH</vt:lpstr>
      <vt:lpstr>q8Answ1</vt:lpstr>
      <vt:lpstr>q8Answ2</vt:lpstr>
      <vt:lpstr>q8Answ3</vt:lpstr>
      <vt:lpstr>q8AnswCH</vt:lpstr>
      <vt:lpstr>q9Answ1</vt:lpstr>
      <vt:lpstr>q9Answ2</vt:lpstr>
      <vt:lpstr>q9Answ3</vt:lpstr>
      <vt:lpstr>q9Answ4</vt:lpstr>
      <vt:lpstr>q9AnswCH</vt:lpstr>
      <vt:lpstr>QComment_Text</vt:lpstr>
      <vt:lpstr>qkAnsw1</vt:lpstr>
      <vt:lpstr>qkAnsw2</vt:lpstr>
      <vt:lpstr>qkAnsw3</vt:lpstr>
      <vt:lpstr>qkAnsw4</vt:lpstr>
      <vt:lpstr>qkAnswCH</vt:lpstr>
      <vt:lpstr>txt_q_11</vt:lpstr>
      <vt:lpstr>txt_q_11_1</vt:lpstr>
      <vt:lpstr>txt_q_12</vt:lpstr>
      <vt:lpstr>txt_q_13</vt:lpstr>
      <vt:lpstr>txt_q_13_1</vt:lpstr>
      <vt:lpstr>txt_q_13_3</vt:lpstr>
      <vt:lpstr>txt_q_13_4</vt:lpstr>
      <vt:lpstr>txt_q_3</vt:lpstr>
      <vt:lpstr>txt_q_4</vt:lpstr>
      <vt:lpstr>txt_q_5</vt:lpstr>
      <vt:lpstr>txt_q_6</vt:lpstr>
      <vt:lpstr>txt_q_8</vt:lpstr>
      <vt:lpstr>TypeAnk</vt:lpstr>
      <vt:lpstr>TypeAnks</vt:lpstr>
      <vt:lpstr>ВернутьДо</vt:lpstr>
      <vt:lpstr>кварталОтчетный</vt:lpstr>
      <vt:lpstr>кварталСледующий</vt:lpstr>
      <vt:lpstr>КодПредприятия</vt:lpstr>
      <vt:lpstr>лист_пояснение_адр</vt:lpstr>
      <vt:lpstr>Производство!Область_печати</vt:lpstr>
      <vt:lpstr>ОКВЭД2</vt:lpstr>
      <vt:lpstr>ОтчётныйПериод</vt:lpstr>
      <vt:lpstr>пояснение_ВЭД_1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Холодцева Оксана Александровна</cp:lastModifiedBy>
  <cp:lastPrinted>2025-09-10T07:07:56Z</cp:lastPrinted>
  <dcterms:created xsi:type="dcterms:W3CDTF">2021-01-13T13:01:41Z</dcterms:created>
  <dcterms:modified xsi:type="dcterms:W3CDTF">2025-09-23T13:05:38Z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0x010100733F3DC72041C84CA7F21E4F8B869A36</vt:lpwstr>
  </property>
  <property fmtid="{D5CDD505-2E9C-101B-9397-08002B2CF9AE}" pid="3" name="_dlc_DocIdItemGuid">
    <vt:lpwstr>a896254f-00fc-476f-a1c9-a87821b1dd06</vt:lpwstr>
  </property>
</Properties>
</file>